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6CFC02DA-06ED-49C5-8C9C-C190B1AD43EF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<sst xmlns="http://schemas.openxmlformats.org/spreadsheetml/2006/main" count="1635" uniqueCount="765">
  <si>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</si>
  <si>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</si>
  <si>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</si>
  <si>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</si>
  <si>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</si>
  <si>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</si>
  <si>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</si>
  <si>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</si>
  <si>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</si>
  <si>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</si>
  <si>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</si>
  <si>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</si>
  <si>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</si>
  <si>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</si>
  <si>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</si>
  <si>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</si>
  <si>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</si>
  <si>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</si>
  <si>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</si>
  <si>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</si>
  <si>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</si>
  <si>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</si>
  <si>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</si>
  <si>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</si>
  <si>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</si>
  <si>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</si>
  <si>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</si>
  <si>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</si>
  <si>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</si>
  <si>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</si>
  <si>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</si>
  <si>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</si>
  <si>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</si>
  <si>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</si>
  <si>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</si>
  <si>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</si>
  <si>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</si>
  <si>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</si>
  <si>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</si>
  <si>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</si>
  <si>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</si>
  <si>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</si>
  <si>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</si>
  <si>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</si>
  <si>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</si>
  <si>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</si>
  <si>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</si>
  <si>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</si>
  <si>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</si>
  <si>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</si>
  <si>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</si>
  <si>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</si>
  <si>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</si>
  <si>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</si>
  <si>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</si>
  <si>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</si>
  <si>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</si>
  <si>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</si>
  <si>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</si>
  <si>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</si>
  <si>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</si>
  <si>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</si>
  <si>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</si>
  <si>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</si>
  <si>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</si>
  <si>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</si>
  <si>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</si>
  <si>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</si>
  <si>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</si>
  <si>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</si>
  <si>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</si>
  <si>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</si>
  <si>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</si>
  <si>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</si>
  <si>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</si>
  <si>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</si>
  <si>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</si>
  <si>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</si>
  <si>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</si>
  <si>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</si>
  <si>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</si>
  <si>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</si>
  <si>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</si>
  <si>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</si>
  <si>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</si>
  <si>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</si>
  <si>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</si>
  <si>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</si>
  <si>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</si>
  <si>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</si>
  <si>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</si>
  <si>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</si>
  <si>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</si>
  <si>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</si>
  <si>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</si>
  <si>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</si>
  <si>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</si>
  <si>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</si>
  <si>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</si>
  <si>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</si>
  <si>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</si>
  <si>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</si>
  <si>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</si>
  <si>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</si>
  <si>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</si>
  <si>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</si>
  <si>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</si>
  <si>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</si>
  <si>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</si>
  <si>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</si>
  <si>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</si>
  <si>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</si>
  <si>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</si>
  <si>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</si>
  <si>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</si>
  <si>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</si>
  <si>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</si>
  <si>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</si>
  <si>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</si>
  <si>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</si>
  <si>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</si>
  <si>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</si>
  <si>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</si>
  <si>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</si>
  <si>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</si>
  <si>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</si>
  <si>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</si>
  <si>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</si>
  <si>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</si>
  <si>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</si>
  <si>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</si>
  <si>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</si>
  <si>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</si>
  <si>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</si>
  <si>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</si>
  <si>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</si>
  <si>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</si>
  <si>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</si>
  <si>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</si>
  <si>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</si>
  <si>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</si>
  <si>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</si>
  <si>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</si>
  <si>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</si>
  <si>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</si>
  <si>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</si>
  <si>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</si>
  <si>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</si>
  <si>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</si>
  <si>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</si>
  <si>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</si>
  <si>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</si>
  <si>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</si>
  <si>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</si>
  <si>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</si>
  <si>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</si>
  <si>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</si>
  <si>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</si>
  <si>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</si>
  <si>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</si>
  <si>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</si>
  <si>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</si>
  <si>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</si>
  <si>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</si>
  <si>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</si>
  <si>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</si>
  <si>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</si>
  <si>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</si>
  <si>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</si>
  <si>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</si>
  <si>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</si>
  <si>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</si>
  <si>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</si>
  <si>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</si>
  <si>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</si>
  <si>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</si>
  <si>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</si>
  <si>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</si>
  <si>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</si>
  <si>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</si>
  <si>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</si>
  <si>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</si>
  <si>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</si>
  <si>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</si>
  <si>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</si>
  <si>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</si>
  <si>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</si>
  <si>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</si>
  <si>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</si>
  <si>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</si>
  <si>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</si>
  <si>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</si>
  <si>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</si>
  <si>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</si>
  <si>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</si>
  <si>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</si>
  <si>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</si>
  <si>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</si>
  <si>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</si>
  <si>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</si>
  <si>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</si>
  <si>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</si>
  <si>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</si>
  <si>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</si>
  <si>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</si>
  <si>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</si>
  <si>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</si>
  <si>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</si>
  <si>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</si>
  <si>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</si>
  <si>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</si>
  <si>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</si>
  <si>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</si>
  <si>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</si>
  <si>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</si>
  <si>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</si>
  <si>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</si>
  <si>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</si>
  <si>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</si>
  <si>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</si>
  <si>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</si>
  <si>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</si>
  <si>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</si>
  <si>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</si>
  <si>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</si>
  <si>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</si>
  <si>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</si>
  <si>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</si>
  <si>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</si>
  <si>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</si>
  <si>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</si>
  <si>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</si>
  <si>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</si>
  <si>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</si>
  <si>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</si>
  <si>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</si>
  <si>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</si>
  <si>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</si>
  <si>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</si>
  <si>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</si>
  <si>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</si>
  <si>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</si>
  <si>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</si>
  <si>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</si>
  <si>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</si>
  <si>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</si>
  <si>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</si>
  <si>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</si>
  <si>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</si>
  <si>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</si>
  <si>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</si>
  <si>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</si>
  <si>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</si>
  <si>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</si>
  <si>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</si>
  <si>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</si>
  <si>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</si>
  <si>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</si>
  <si>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</si>
  <si>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</si>
  <si>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</si>
  <si>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</si>
  <si>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</si>
  <si>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</si>
  <si>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</si>
  <si>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</si>
  <si>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</si>
  <si>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</si>
  <si>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</si>
  <si>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</si>
  <si>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</si>
  <si>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</si>
  <si>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</si>
  <si>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</si>
  <si>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</si>
  <si>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</si>
  <si>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</si>
  <si>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</si>
  <si>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</si>
  <si>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</si>
  <si>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</si>
  <si>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</si>
  <si>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</si>
  <si>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</si>
  <si>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</si>
  <si>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</si>
  <si>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</si>
  <si>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</si>
  <si>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</si>
  <si>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</si>
  <si>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</si>
  <si>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</si>
  <si>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</si>
  <si>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</si>
  <si>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</si>
  <si>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</si>
  <si>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</si>
  <si>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</si>
  <si>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</si>
  <si>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</si>
  <si>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</si>
  <si>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</si>
  <si>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</si>
  <si>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</si>
  <si>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</si>
  <si>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</si>
  <si>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</si>
  <si>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</si>
  <si>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</si>
  <si>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</si>
  <si>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</si>
  <si>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</si>
  <si>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</si>
  <si>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</si>
  <si>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</si>
  <si>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</si>
  <si>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</si>
  <si>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</si>
  <si>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</si>
  <si>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</si>
  <si>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</si>
  <si>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</si>
  <si>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</si>
  <si>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</si>
  <si>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</si>
  <si>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</si>
  <si>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</si>
  <si>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</si>
  <si>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</si>
  <si>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</si>
  <si>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</si>
  <si>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</si>
  <si>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</si>
  <si>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</si>
  <si>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</si>
  <si>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</si>
  <si>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</si>
  <si>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</si>
  <si>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</si>
  <si>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</si>
  <si>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</si>
  <si>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</si>
  <si>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</si>
  <si>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</si>
  <si>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</si>
  <si>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</si>
  <si>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</si>
  <si>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</si>
  <si>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</si>
  <si>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</si>
  <si>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</si>
  <si>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</si>
  <si>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</si>
  <si>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</si>
  <si>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</si>
  <si>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</si>
  <si>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</si>
  <si>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</si>
  <si>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</si>
  <si>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</si>
  <si>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</si>
  <si>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</si>
  <si>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</si>
  <si>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</si>
  <si>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</si>
  <si>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</si>
  <si>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</si>
  <si>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</si>
  <si>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</si>
  <si>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</si>
  <si>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</si>
  <si>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</si>
  <si>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</si>
  <si>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</si>
  <si>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</si>
  <si>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</si>
  <si>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</si>
  <si>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</si>
  <si>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</si>
  <si>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</si>
  <si>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</si>
  <si>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</si>
  <si>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</si>
  <si>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</si>
  <si>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</si>
  <si>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</si>
  <si>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</si>
  <si>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</si>
  <si>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</si>
  <si>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</si>
  <si>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</si>
  <si>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</si>
  <si>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</si>
  <si>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</si>
  <si>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</si>
  <si>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</si>
  <si>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</si>
  <si>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</si>
  <si>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</si>
  <si>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</si>
  <si>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</si>
  <si>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</si>
  <si>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</si>
  <si>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</si>
  <si>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</si>
  <si>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</si>
  <si>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</si>
  <si>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</si>
  <si>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</si>
  <si>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</si>
  <si>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</si>
  <si>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</si>
  <si>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</si>
  <si>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</si>
  <si>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</si>
  <si>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</si>
  <si>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</si>
  <si>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</si>
  <si>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</si>
  <si>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</si>
  <si>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</si>
  <si>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</si>
  <si>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</si>
  <si>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</si>
  <si>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</si>
  <si>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</si>
  <si>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</si>
  <si>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</si>
  <si>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</si>
  <si>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</si>
  <si>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</si>
  <si>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</si>
  <si>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</si>
  <si>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</si>
  <si>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</si>
  <si>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</si>
  <si>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</si>
  <si>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</si>
  <si>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</si>
  <si>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</si>
  <si>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</si>
  <si>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</si>
  <si>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</si>
  <si>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</si>
  <si>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</si>
  <si>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</si>
  <si>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</si>
  <si>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</si>
  <si>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</si>
  <si>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</si>
  <si>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</si>
  <si>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</si>
  <si>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</si>
  <si>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</si>
  <si>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</si>
  <si>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</si>
  <si>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</si>
  <si>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</si>
  <si>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</si>
  <si>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</si>
  <si>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</si>
  <si>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</si>
  <si>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</si>
  <si>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</si>
  <si>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</si>
  <si>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</si>
  <si>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</si>
  <si>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</si>
  <si>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</si>
  <si>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</si>
  <si>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</si>
  <si>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</si>
  <si>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</si>
  <si>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</si>
  <si>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</si>
  <si>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</si>
  <si>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</si>
  <si>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</si>
  <si>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</si>
  <si>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</si>
  <si>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</si>
  <si>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</si>
  <si>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</si>
  <si>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</si>
  <si>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</si>
  <si>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</si>
  <si>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</si>
  <si>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</si>
  <si>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</si>
  <si>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</si>
  <si>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</si>
  <si>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</si>
  <si>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</si>
  <si>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</si>
  <si>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</si>
  <si>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</si>
  <si>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</si>
  <si>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</si>
  <si>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</si>
  <si>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</si>
  <si>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</si>
  <si>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</si>
  <si>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</si>
  <si>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</si>
  <si>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</si>
  <si>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</si>
  <si>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</si>
  <si>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</si>
  <si>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</si>
  <si>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</si>
  <si>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</si>
  <si>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</si>
  <si>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</si>
  <si>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</si>
  <si>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</si>
  <si>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</si>
  <si>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</si>
  <si>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</si>
  <si>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</si>
  <si>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</si>
  <si>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</si>
  <si>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</si>
  <si>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</si>
  <si>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</si>
  <si>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</si>
  <si>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</si>
  <si>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</si>
  <si>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</si>
  <si>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</si>
  <si>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</si>
  <si>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</si>
  <si>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</si>
  <si>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</si>
  <si>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</si>
  <si>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</si>
  <si>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</si>
  <si>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</si>
  <si>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</si>
  <si>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</si>
  <si>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</si>
  <si>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</si>
  <si>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</si>
  <si>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</si>
  <si>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</si>
  <si>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</si>
  <si>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</si>
  <si>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</si>
  <si>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</si>
  <si>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</si>
  <si>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</si>
  <si>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</si>
  <si>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</si>
  <si>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</si>
  <si>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</si>
  <si>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</si>
  <si>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</si>
  <si>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</si>
  <si>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</si>
  <si>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</si>
  <si>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</si>
  <si>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</si>
  <si>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</si>
  <si>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</si>
  <si>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</si>
  <si>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</si>
  <si>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</si>
  <si>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</si>
  <si>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</si>
  <si>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</si>
  <si>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</si>
  <si>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</si>
  <si>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</si>
  <si>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</si>
  <si>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</si>
  <si>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</si>
  <si>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</si>
  <si>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</si>
  <si>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</si>
  <si>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</si>
  <si>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</si>
  <si>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</si>
  <si>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</si>
  <si>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</si>
  <si>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</si>
  <si>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</si>
  <si>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</si>
  <si>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</si>
  <si>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</si>
  <si>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</si>
  <si>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</si>
  <si>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</si>
  <si>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</si>
  <si>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</si>
  <si>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</si>
  <si>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</si>
  <si>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</si>
  <si>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</si>
  <si>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</si>
  <si>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</si>
  <si>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</si>
  <si>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</si>
  <si>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</si>
  <si>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</si>
  <si>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</si>
  <si>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</si>
  <si>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</si>
  <si>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</si>
  <si>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</si>
  <si>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</si>
  <si>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</si>
  <si>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</si>
  <si>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</si>
  <si>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</si>
  <si>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</si>
  <si>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</si>
  <si>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</si>
  <si>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</si>
  <si>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</si>
  <si>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</si>
  <si>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</si>
  <si>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</si>
  <si>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</si>
  <si>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</si>
  <si>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</si>
  <si>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</si>
  <si>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</si>
  <si>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</si>
  <si>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</si>
  <si>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</si>
  <si>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</si>
  <si>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</si>
  <si>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</si>
  <si>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</si>
  <si>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</si>
  <si>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</si>
  <si>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</si>
  <si>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</si>
  <si>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</si>
  <si>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</si>
  <si>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</si>
  <si>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</si>
  <si>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</si>
  <si>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</si>
  <si>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</si>
  <si>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</si>
  <si>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</si>
  <si>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</si>
  <si>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</si>
  <si>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</si>
  <si>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</si>
  <si>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</si>
  <si>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</si>
  <si>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</si>
  <si>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</si>
  <si>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</si>
  <si>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</si>
  <si>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</si>
  <si>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</si>
  <si>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</si>
  <si>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</si>
  <si>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</si>
  <si>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</si>
  <si>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</si>
  <si>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</si>
  <si>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</si>
  <si>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</si>
  <si>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</si>
  <si>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</si>
  <si>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</si>
  <si>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</si>
  <si>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</si>
  <si>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</si>
  <si>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</si>
  <si>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</si>
  <si>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</si>
  <si>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</si>
  <si>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</si>
  <si>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</si>
  <si>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</si>
  <si>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</si>
  <si>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</si>
  <si>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</si>
  <si>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</si>
  <si>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</si>
  <si>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</si>
  <si>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</si>
  <si>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</si>
  <si>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</si>
  <si>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</si>
  <si>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</si>
  <si>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</si>
  <si>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</si>
  <si>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</si>
  <si>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</si>
  <si>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</si>
  <si>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</si>
  <si>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</si>
  <si>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</si>
  <si>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</si>
  <si>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</si>
  <si>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</si>
  <si>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</si>
  <si>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</si>
  <si>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</si>
  <si>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</si>
  <si>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</si>
  <si>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</si>
  <si>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</si>
  <si>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</si>
  <si>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</si>
  <si>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</si>
  <si>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</si>
  <si>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</si>
  <si>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</si>
  <si>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</si>
  <si>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</si>
  <si>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</si>
  <si>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</si>
  <si>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</si>
  <si>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</si>
  <si>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</si>
  <si>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</si>
  <si>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</si>
  <si>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</si>
  <si>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</si>
  <si>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</si>
  <si>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</si>
  <si>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</si>
  <si>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</si>
  <si>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</si>
  <si>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</si>
  <si>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</si>
  <si>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</si>
  <si>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</si>
  <si>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</si>
  <si>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</si>
  <si>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</si>
  <si>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</si>
  <si>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</si>
  <si>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</si>
  <si>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</si>
  <si>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</si>
  <si>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</si>
  <si>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</si>
  <si>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</si>
  <si>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</si>
  <si>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</si>
  <si>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</si>
  <si>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</si>
  <si>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</si>
  <si>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</si>
  <si>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</si>
  <si>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</si>
  <si>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</si>
  <si>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</si>
  <si>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</si>
  <si>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</si>
  <si>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</si>
  <si>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</si>
  <si>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</si>
  <si>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</si>
  <si>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</si>
  <si>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</si>
  <si>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Yritystulkin tarjoavat</t>
  </si>
  <si>
    <t>Iisalmi, Lapinlahti, Sonkajärvi, Vieremä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</si>
</sst>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0" fillId="7" borderId="0" xfId="0" applyFill="1" applyProtection="1">
      <protection locked="0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1" fillId="7" borderId="17" xfId="0" applyFont="1" applyFill="1" applyBorder="1" applyAlignment="1" applyProtection="1">
      <alignment vertical="center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57" fillId="0" borderId="0" xfId="0" applyFont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6" fillId="0" borderId="0" xfId="0" applyFont="1" applyAlignment="1">
      <alignment horizontal="left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49" fontId="0" fillId="0" borderId="0" xfId="0" applyNumberForma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 applyProtection="1">
      <alignment horizontal="center"/>
      <protection hidden="1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85" fillId="13" borderId="12" xfId="0" applyFont="1" applyFill="1" applyBorder="1" applyAlignment="1">
      <alignment horizontal="center" vertical="center"/>
    </xf>
    <xf numFmtId="0" fontId="85" fillId="13" borderId="2" xfId="0" applyFont="1" applyFill="1" applyBorder="1" applyAlignment="1">
      <alignment horizontal="center" vertical="center"/>
    </xf>
    <xf numFmtId="0" fontId="85" fillId="13" borderId="27" xfId="0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>
      <alignment horizontal="center" vertical="center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45" xfId="0" quotePrefix="1" applyFont="1" applyBorder="1" applyAlignment="1">
      <alignment horizontal="left" vertical="center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43" fillId="0" borderId="20" xfId="0" applyFont="1" applyBorder="1" applyAlignment="1">
      <alignment horizontal="left" vertical="center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10" fillId="0" borderId="17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3" fontId="11" fillId="0" borderId="0" xfId="0" applyNumberFormat="1" applyFont="1" applyAlignment="1">
      <alignment horizontal="center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3" fontId="10" fillId="0" borderId="0" xfId="0" applyNumberFormat="1" applyFont="1" applyAlignment="1">
      <alignment horizontal="right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0" xfId="0" applyFont="1" applyFill="1" applyBorder="1" applyAlignment="1" applyProtection="1">
      <alignment horizontal="center"/>
      <protection hidden="1"/>
    </xf>
    <xf numFmtId="0" fontId="85" fillId="13" borderId="171" xfId="0" applyFont="1" applyFill="1" applyBorder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59" fillId="5" borderId="139" xfId="0" applyNumberFormat="1" applyFont="1" applyFill="1" applyBorder="1" applyAlignment="1">
      <alignment horizontal="center" vertic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14" fillId="5" borderId="139" xfId="2" applyNumberFormat="1" applyFont="1" applyFill="1" applyBorder="1" applyAlignment="1">
      <alignment horizontal="center" vertical="center"/>
    </xf>
    <xf numFmtId="167" fontId="6" fillId="0" borderId="139" xfId="0" applyNumberFormat="1" applyFont="1" applyBorder="1" applyAlignment="1">
      <alignment horizontal="center" vertical="center"/>
    </xf>
    <xf numFmtId="0" fontId="85" fillId="13" borderId="215" xfId="0" applyFont="1" applyFill="1" applyBorder="1" applyAlignment="1">
      <alignment horizontal="center" vertical="center"/>
    </xf>
    <xf numFmtId="0" fontId="85" fillId="13" borderId="211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164" fontId="59" fillId="5" borderId="139" xfId="0" applyNumberFormat="1" applyFont="1" applyFill="1" applyBorder="1" applyAlignment="1">
      <alignment horizontal="center" vertical="center"/>
    </xf>
    <xf numFmtId="0" fontId="85" fillId="13" borderId="0" xfId="0" applyFont="1" applyFill="1" applyAlignment="1" applyProtection="1">
      <alignment horizontal="center" wrapText="1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164" fontId="59" fillId="5" borderId="139" xfId="2" applyNumberFormat="1" applyFont="1" applyFill="1" applyBorder="1" applyAlignment="1">
      <alignment horizontal="center" vertical="center"/>
    </xf>
    <xf numFmtId="167" fontId="14" fillId="5" borderId="139" xfId="0" applyNumberFormat="1" applyFont="1" applyFill="1" applyBorder="1" applyAlignment="1">
      <alignment horizontal="center" vertical="center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center" vertical="center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 shrinkToFit="1"/>
      <protection hidden="1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left" vertical="center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5443</xdr:colOff>
      <xdr:row>10</xdr:row>
      <xdr:rowOff>92528</xdr:rowOff>
    </xdr:from>
    <xdr:ext cx="3037114" cy="3167743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1029" y="2378528"/>
          <a:ext cx="3037114" cy="3167743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7</xdr:col>
      <xdr:colOff>81640</xdr:colOff>
      <xdr:row>4</xdr:row>
      <xdr:rowOff>293914</xdr:rowOff>
    </xdr:from>
    <xdr:to>
      <xdr:col>11</xdr:col>
      <xdr:colOff>508120</xdr:colOff>
      <xdr:row>8</xdr:row>
      <xdr:rowOff>362712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163F48FF-935D-1207-3D0B-EAD9A027A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7226" y="947057"/>
          <a:ext cx="2766908" cy="1157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S7" sqref="S7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9"/>
      <c r="I2" s="1739"/>
    </row>
    <row r="3" spans="2:17" ht="14.15">
      <c r="D3" s="1748" t="s">
        <v>443</v>
      </c>
      <c r="E3" s="1749"/>
      <c r="F3" s="1749"/>
      <c r="H3" s="1739"/>
      <c r="I3" s="1739"/>
    </row>
    <row r="4" spans="2:17">
      <c r="B4" s="40"/>
      <c r="C4" s="40"/>
      <c r="D4" s="1"/>
    </row>
    <row r="5" spans="2:17" ht="33" customHeight="1">
      <c r="F5" s="517"/>
      <c r="H5" s="980"/>
      <c r="I5" s="1750" t="s">
        <v>763</v>
      </c>
      <c r="J5" s="1750"/>
      <c r="K5" s="1750"/>
      <c r="L5" s="1750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3" t="s">
        <v>764</v>
      </c>
      <c r="I7" s="1743"/>
      <c r="J7" s="1743"/>
      <c r="K7" s="1743"/>
      <c r="L7" s="1743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6"/>
      <c r="J11" s="1737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5"/>
      <c r="J14" s="1745"/>
      <c r="K14" s="1745"/>
      <c r="L14" s="1745"/>
      <c r="Q14" t="s">
        <v>0</v>
      </c>
    </row>
    <row r="15" spans="2:17" ht="33" customHeight="1">
      <c r="F15" s="517"/>
      <c r="I15" s="1745"/>
      <c r="J15" s="1745"/>
      <c r="K15" s="1745"/>
      <c r="L15" s="1745"/>
      <c r="N15" s="1" t="s">
        <v>0</v>
      </c>
    </row>
    <row r="16" spans="2:17" ht="10.199999999999999" customHeight="1">
      <c r="H16" s="1"/>
      <c r="I16" s="1745"/>
      <c r="J16" s="1745"/>
      <c r="K16" s="1745"/>
      <c r="L16" s="1745"/>
    </row>
    <row r="17" spans="2:13" ht="33" customHeight="1">
      <c r="F17" s="517"/>
      <c r="I17" s="1745"/>
      <c r="J17" s="1745"/>
      <c r="K17" s="1745"/>
      <c r="L17" s="1745"/>
      <c r="M17" s="249"/>
    </row>
    <row r="18" spans="2:13" ht="10.199999999999999" customHeight="1">
      <c r="F18" s="442"/>
      <c r="I18" s="1745"/>
      <c r="J18" s="1745"/>
      <c r="K18" s="1745"/>
      <c r="L18" s="1745"/>
      <c r="M18" s="249"/>
    </row>
    <row r="19" spans="2:13" ht="33" customHeight="1">
      <c r="F19" s="517"/>
      <c r="I19" s="1745"/>
      <c r="J19" s="1745"/>
      <c r="K19" s="1745"/>
      <c r="L19" s="1745"/>
    </row>
    <row r="20" spans="2:13" ht="10.199999999999999" customHeight="1"/>
    <row r="21" spans="2:13" ht="33" customHeight="1">
      <c r="F21" s="517"/>
      <c r="I21" s="1738"/>
      <c r="J21" s="1738"/>
    </row>
    <row r="22" spans="2:13" ht="10.199999999999999" customHeight="1"/>
    <row r="23" spans="2:13" ht="18" customHeight="1">
      <c r="F23" s="517"/>
      <c r="H23" s="493"/>
      <c r="I23" s="190"/>
      <c r="J23" s="1742"/>
      <c r="K23" s="1742"/>
    </row>
    <row r="24" spans="2:13" ht="12" customHeight="1">
      <c r="B24" s="40"/>
      <c r="C24" s="40"/>
      <c r="G24" s="1747" t="s">
        <v>519</v>
      </c>
      <c r="H24" s="1747"/>
      <c r="I24" s="1747"/>
      <c r="J24" s="1747"/>
      <c r="K24" s="1747"/>
      <c r="L24" s="1747"/>
    </row>
    <row r="25" spans="2:13" ht="12" customHeight="1">
      <c r="F25" s="517"/>
      <c r="H25" s="493"/>
      <c r="I25" s="1746">
        <v>45355</v>
      </c>
      <c r="J25" s="1747"/>
      <c r="K25" s="1747"/>
      <c r="L25" s="1747"/>
    </row>
    <row r="26" spans="2:13" ht="12" customHeight="1">
      <c r="D26" s="74"/>
      <c r="E26" s="50"/>
      <c r="F26" s="85"/>
      <c r="G26" s="50"/>
      <c r="H26" s="50"/>
      <c r="I26" s="50"/>
      <c r="J26" s="1744"/>
      <c r="K26" s="1744"/>
      <c r="L26" s="1744"/>
    </row>
    <row r="27" spans="2:13">
      <c r="D27" s="74"/>
      <c r="F27" s="1740"/>
    </row>
    <row r="28" spans="2:13">
      <c r="F28" s="1740"/>
    </row>
    <row r="29" spans="2:13">
      <c r="D29" s="1739"/>
      <c r="E29" s="1741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0EYjLziBqpiM+PxZ4ZxW2px+dvGqARQLqjq8vMlKBMNKODjs5lVHpNpFHZcsoQsTWch2knOfaacqLqGLf+KBpQ==" saltValue="dtO9P+x5bAiwWKiErDIiB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760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761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56"/>
      <c r="J4" s="1756"/>
    </row>
    <row r="5" spans="1:25" ht="15.75" customHeight="1">
      <c r="B5" s="89" t="s">
        <v>178</v>
      </c>
      <c r="C5" s="98"/>
      <c r="D5" s="99"/>
      <c r="E5" s="2023" t="s">
        <v>328</v>
      </c>
      <c r="F5" s="2023"/>
      <c r="G5" s="2023"/>
      <c r="H5" s="1458">
        <v>1</v>
      </c>
      <c r="I5" s="384"/>
      <c r="J5" s="2035"/>
      <c r="K5" s="2035"/>
      <c r="L5" s="784"/>
      <c r="M5" s="784"/>
      <c r="O5" s="2038" t="s">
        <v>615</v>
      </c>
      <c r="P5" s="2038"/>
      <c r="Q5" s="2038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5">
        <f>'1. T1 INVESTOINTISUUN.'!B7:D7</f>
        <v>0</v>
      </c>
      <c r="C7" s="1955"/>
      <c r="D7" s="1955"/>
      <c r="E7" s="1955"/>
      <c r="G7" s="101"/>
      <c r="H7" s="101"/>
      <c r="I7" s="101"/>
      <c r="J7" s="2029">
        <f>'1. T1 INVESTOINTISUUN.'!B9</f>
        <v>0</v>
      </c>
      <c r="K7" s="2029"/>
      <c r="L7" s="2029"/>
      <c r="M7" s="2029"/>
      <c r="O7" s="2039" t="s">
        <v>167</v>
      </c>
      <c r="P7" s="2039"/>
      <c r="Q7" s="2039"/>
      <c r="R7" s="101"/>
      <c r="S7" s="102"/>
      <c r="U7" s="1739"/>
      <c r="V7" s="1739"/>
      <c r="W7" s="2040"/>
      <c r="X7" s="2040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61" t="s">
        <v>672</v>
      </c>
      <c r="C9" s="2062"/>
      <c r="D9" s="2062"/>
      <c r="E9" s="2063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30">
        <v>1</v>
      </c>
      <c r="C10" s="2024" t="s">
        <v>726</v>
      </c>
      <c r="D10" s="2025"/>
      <c r="E10" s="2025"/>
      <c r="F10" s="2026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1"/>
      <c r="C11" s="2032" t="s">
        <v>727</v>
      </c>
      <c r="D11" s="2033"/>
      <c r="E11" s="2033"/>
      <c r="F11" s="2034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27" t="s">
        <v>149</v>
      </c>
      <c r="D12" s="202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3" t="s">
        <v>150</v>
      </c>
      <c r="E13" s="2053"/>
      <c r="F13" s="2054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27" t="s">
        <v>151</v>
      </c>
      <c r="D14" s="2053"/>
      <c r="E14" s="2054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3" t="s">
        <v>152</v>
      </c>
      <c r="E15" s="2053"/>
      <c r="F15" s="2054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77" t="s">
        <v>442</v>
      </c>
      <c r="D17" s="2078"/>
      <c r="E17" s="2079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55" t="s">
        <v>668</v>
      </c>
      <c r="V17" s="1154"/>
    </row>
    <row r="18" spans="1:49" ht="12.65" customHeight="1" thickBot="1">
      <c r="B18" s="789">
        <v>5</v>
      </c>
      <c r="C18" s="2074" t="s">
        <v>512</v>
      </c>
      <c r="D18" s="2075"/>
      <c r="E18" s="2076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56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69" t="s">
        <v>671</v>
      </c>
      <c r="D19" s="2070"/>
      <c r="E19" s="2070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56"/>
      <c r="V19" s="1154"/>
      <c r="W19" s="51"/>
      <c r="X19" s="2041" t="s">
        <v>192</v>
      </c>
      <c r="Y19" s="2041"/>
      <c r="Z19" s="2041"/>
      <c r="AA19" s="2041"/>
      <c r="AB19" s="2041"/>
      <c r="AC19" s="2041"/>
      <c r="AD19" s="2041"/>
      <c r="AE19" s="2041"/>
      <c r="AF19" s="2041"/>
      <c r="AG19" s="2041" t="s">
        <v>649</v>
      </c>
      <c r="AH19" s="2041"/>
      <c r="AI19" s="2041"/>
      <c r="AJ19" s="2041"/>
      <c r="AK19" s="2041"/>
      <c r="AL19" s="2041"/>
      <c r="AM19" s="2041"/>
      <c r="AN19" s="2041" t="s">
        <v>650</v>
      </c>
      <c r="AO19" s="2041"/>
      <c r="AP19" s="2041"/>
      <c r="AQ19" s="2041"/>
      <c r="AR19" s="2041"/>
      <c r="AS19" s="2041"/>
      <c r="AT19" s="2041"/>
      <c r="AU19" s="2110" t="s">
        <v>18</v>
      </c>
      <c r="AV19" s="2110"/>
      <c r="AW19" s="2110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56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58" t="s">
        <v>673</v>
      </c>
      <c r="C21" s="2059"/>
      <c r="D21" s="2059"/>
      <c r="E21" s="2060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57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111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111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111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100">
        <v>6</v>
      </c>
      <c r="C22" s="2071" t="s">
        <v>751</v>
      </c>
      <c r="D22" s="2072"/>
      <c r="E22" s="2073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112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112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112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1"/>
      <c r="C23" s="1315" t="s">
        <v>759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50" t="s">
        <v>754</v>
      </c>
      <c r="D24" s="2051"/>
      <c r="E24" s="2052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45" t="s">
        <v>0</v>
      </c>
      <c r="AA24" s="2046"/>
      <c r="AB24" s="1134"/>
      <c r="AC24" s="1135"/>
      <c r="AD24" s="1136">
        <v>1.1599999999999999E-2</v>
      </c>
      <c r="AE24" s="1137">
        <v>0</v>
      </c>
      <c r="AF24" s="1138"/>
      <c r="AG24" s="2045" t="s">
        <v>0</v>
      </c>
      <c r="AH24" s="2046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97" t="s">
        <v>0</v>
      </c>
      <c r="AO24" s="2046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95" t="s">
        <v>652</v>
      </c>
      <c r="Y25" s="2096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42" t="s">
        <v>460</v>
      </c>
      <c r="D26" s="2043"/>
      <c r="E26" s="2044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95" t="s">
        <v>653</v>
      </c>
      <c r="Y26" s="2096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47" t="s">
        <v>511</v>
      </c>
      <c r="D27" s="2048"/>
      <c r="E27" s="2049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42" t="s">
        <v>736</v>
      </c>
      <c r="D28" s="2043"/>
      <c r="E28" s="2044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42" t="s">
        <v>628</v>
      </c>
      <c r="D29" s="2043"/>
      <c r="E29" s="2044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42" t="s">
        <v>155</v>
      </c>
      <c r="D30" s="2093"/>
      <c r="E30" s="2094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113" t="s">
        <v>313</v>
      </c>
      <c r="D34" s="2114"/>
      <c r="E34" s="2115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42" t="s">
        <v>160</v>
      </c>
      <c r="D38" s="2093"/>
      <c r="E38" s="2094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98"/>
      <c r="Y39" s="2099"/>
      <c r="Z39" s="2064"/>
      <c r="AA39" s="2064"/>
      <c r="AB39" s="2064"/>
      <c r="AC39" s="2064"/>
      <c r="AD39" s="2064"/>
      <c r="AE39" s="2064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98"/>
      <c r="Y40" s="2099"/>
      <c r="Z40" s="2064"/>
      <c r="AA40" s="2064"/>
      <c r="AB40" s="2064"/>
      <c r="AC40" s="2064"/>
      <c r="AD40" s="2064"/>
      <c r="AE40" s="2064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99"/>
      <c r="Y41" s="2099"/>
      <c r="Z41" s="2064"/>
      <c r="AA41" s="2064"/>
      <c r="AB41" s="2064"/>
      <c r="AC41" s="2064"/>
      <c r="AD41" s="2064"/>
      <c r="AE41" s="2064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104" t="s">
        <v>732</v>
      </c>
      <c r="D42" s="2105"/>
      <c r="E42" s="2106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99"/>
      <c r="Y42" s="2099"/>
      <c r="Z42" s="2064"/>
      <c r="AA42" s="2064"/>
      <c r="AB42" s="2064"/>
      <c r="AC42" s="2064"/>
      <c r="AD42" s="2064"/>
      <c r="AE42" s="2064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107" t="s">
        <v>735</v>
      </c>
      <c r="D43" s="2108"/>
      <c r="E43" s="2109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55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56"/>
      <c r="V45" s="1154"/>
      <c r="W45" s="51"/>
    </row>
    <row r="46" spans="2:40" ht="14.15" customHeight="1">
      <c r="B46" s="2087" t="s">
        <v>674</v>
      </c>
      <c r="C46" s="2088"/>
      <c r="D46" s="2088"/>
      <c r="E46" s="2088"/>
      <c r="F46" s="2089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57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65" t="s">
        <v>669</v>
      </c>
      <c r="D53" s="2066"/>
      <c r="E53" s="2066"/>
      <c r="F53" s="2067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101" t="s">
        <v>159</v>
      </c>
      <c r="D55" s="2102"/>
      <c r="E55" s="2102"/>
      <c r="F55" s="2103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90" t="s">
        <v>436</v>
      </c>
      <c r="D56" s="2091"/>
      <c r="E56" s="2091"/>
      <c r="F56" s="2092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66" t="str">
        <f>OHJE!I5</f>
        <v>Yritystulkin tarjoavat</v>
      </c>
      <c r="P58" s="1866"/>
      <c r="Q58" s="1866"/>
      <c r="R58" s="1866"/>
      <c r="S58" s="1866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9" t="str">
        <f>OHJE!H7</f>
        <v>Iisalmi, Lapinlahti, Sonkajärvi, Vieremä</v>
      </c>
      <c r="N59" s="2081"/>
      <c r="O59" s="2081"/>
      <c r="P59" s="2081"/>
      <c r="Q59" s="2081"/>
      <c r="R59" s="2081"/>
      <c r="S59" s="2081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80" t="s">
        <v>178</v>
      </c>
      <c r="E61" s="2080"/>
      <c r="F61" s="2080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9"/>
      <c r="D95" s="2084"/>
      <c r="E95" s="2084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85" t="s">
        <v>446</v>
      </c>
      <c r="E96" s="2085"/>
      <c r="F96" s="2086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36" t="s">
        <v>447</v>
      </c>
      <c r="E97" s="2036"/>
      <c r="F97" s="2037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82" t="str">
        <f>OHJE!I5</f>
        <v>Yritystulkin tarjoavat</v>
      </c>
      <c r="R99" s="2083"/>
      <c r="S99" s="2083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68" t="str">
        <f>M59</f>
        <v>Iisalmi, Lapinlahti, Sonkajärvi, Vieremä</v>
      </c>
      <c r="N100" s="2068"/>
      <c r="O100" s="2068"/>
      <c r="P100" s="2068"/>
      <c r="Q100" s="2068"/>
      <c r="R100" s="2068"/>
      <c r="S100" s="2068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AU19:AW19"/>
    <mergeCell ref="AC21:AC22"/>
    <mergeCell ref="AJ21:AJ22"/>
    <mergeCell ref="AQ21:AQ22"/>
    <mergeCell ref="C34:E34"/>
    <mergeCell ref="C30:E30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I4:J4"/>
    <mergeCell ref="E5:G5"/>
    <mergeCell ref="C10:F10"/>
    <mergeCell ref="C12:D12"/>
    <mergeCell ref="B7:E7"/>
    <mergeCell ref="J7:M7"/>
    <mergeCell ref="B10:B11"/>
    <mergeCell ref="C11:F11"/>
    <mergeCell ref="J5:K5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150"/>
      <c r="C2" s="2150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166"/>
      <c r="R2" s="2166"/>
      <c r="S2" s="803"/>
      <c r="T2" s="803"/>
      <c r="U2" s="803"/>
      <c r="V2" s="803"/>
      <c r="W2" s="803"/>
      <c r="X2" s="803"/>
      <c r="Y2" s="803"/>
      <c r="AA2" s="2167"/>
      <c r="AB2" s="2167"/>
      <c r="AC2" s="137"/>
      <c r="AD2" s="137"/>
      <c r="AE2" s="137"/>
      <c r="AF2" s="43"/>
      <c r="AG2" s="43"/>
      <c r="AH2" s="43"/>
      <c r="AI2" s="43"/>
      <c r="AK2" s="43"/>
      <c r="AR2" s="224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68"/>
      <c r="R3" s="2168"/>
      <c r="S3" s="2168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24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156"/>
      <c r="F4" s="2157"/>
      <c r="G4" s="514"/>
      <c r="H4" s="515"/>
      <c r="I4" s="128"/>
      <c r="J4" s="128"/>
      <c r="K4" s="128"/>
      <c r="L4" s="128"/>
      <c r="M4" s="128"/>
      <c r="N4" s="128"/>
      <c r="O4" s="128"/>
      <c r="Q4" s="2168"/>
      <c r="R4" s="2168"/>
      <c r="S4" s="2168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154" t="s">
        <v>745</v>
      </c>
      <c r="J5" s="2154"/>
      <c r="K5" s="2154"/>
      <c r="L5" s="2154"/>
      <c r="M5" s="2154"/>
      <c r="N5" s="2154"/>
      <c r="O5" s="2154"/>
      <c r="Q5" s="2162" t="s">
        <v>571</v>
      </c>
      <c r="R5" s="2162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145" t="s">
        <v>677</v>
      </c>
      <c r="AB5" s="2145"/>
      <c r="AC5" s="2145"/>
      <c r="AD5" s="2145"/>
      <c r="AE5" s="2128" t="str">
        <f>T5</f>
        <v>Tot. tilikausi</v>
      </c>
      <c r="AF5" s="2128"/>
      <c r="AG5" s="2128" t="str">
        <f>U5</f>
        <v>Tot. tilikausi</v>
      </c>
      <c r="AH5" s="2128"/>
      <c r="AI5" s="2128" t="str">
        <f>V5</f>
        <v>Ennuste 1</v>
      </c>
      <c r="AJ5" s="2128"/>
      <c r="AK5" s="2128" t="str">
        <f>W5</f>
        <v>Ennuste 2</v>
      </c>
      <c r="AL5" s="2128"/>
      <c r="AM5" s="2128" t="str">
        <f>X5</f>
        <v>Ennuste 3</v>
      </c>
      <c r="AN5" s="2128"/>
      <c r="AO5" s="2128" t="str">
        <f>Y5</f>
        <v>Ennuste 4</v>
      </c>
      <c r="AP5" s="2128"/>
      <c r="AR5" s="2149" t="s">
        <v>546</v>
      </c>
      <c r="AS5" s="2149"/>
      <c r="AT5" s="2148" t="str">
        <f>AU5</f>
        <v>Toteutunut tilikausi</v>
      </c>
      <c r="AU5" s="2148" t="str">
        <f>'2. &amp; 7. T2 TULOSSUUN. '!G7</f>
        <v>Toteutunut tilikausi</v>
      </c>
      <c r="AV5" s="2128" t="str">
        <f>AI5</f>
        <v>Ennuste 1</v>
      </c>
      <c r="AW5" s="2128" t="str">
        <f>AK5</f>
        <v>Ennuste 2</v>
      </c>
      <c r="AX5" s="2128" t="str">
        <f>AM5</f>
        <v>Ennuste 3</v>
      </c>
      <c r="AY5" s="2128" t="str">
        <f>AO5</f>
        <v>Ennuste 4</v>
      </c>
    </row>
    <row r="6" spans="2:51" ht="12.65" customHeight="1">
      <c r="B6" s="2153">
        <f>'2. &amp; 7. T2 TULOSSUUN. '!B5</f>
        <v>0</v>
      </c>
      <c r="C6" s="2153"/>
      <c r="D6" s="2153"/>
      <c r="E6" s="2153"/>
      <c r="F6" s="2153"/>
      <c r="G6" s="2155">
        <f>'1. T1 INVESTOINTISUUN.'!E4</f>
        <v>0</v>
      </c>
      <c r="H6" s="2155"/>
      <c r="I6" s="2153">
        <f>'1. T1 INVESTOINTISUUN.'!E7</f>
        <v>0</v>
      </c>
      <c r="J6" s="2153"/>
      <c r="K6" s="2153"/>
      <c r="L6" s="2153"/>
      <c r="M6" s="2153"/>
      <c r="N6" s="2153"/>
      <c r="O6" s="2153"/>
      <c r="Q6" s="2162"/>
      <c r="R6" s="2162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145"/>
      <c r="AB6" s="2145"/>
      <c r="AC6" s="2145"/>
      <c r="AD6" s="2145"/>
      <c r="AE6" s="2146">
        <f>T6</f>
        <v>2023</v>
      </c>
      <c r="AF6" s="2146"/>
      <c r="AG6" s="2146">
        <f>U6</f>
        <v>2024</v>
      </c>
      <c r="AH6" s="2146"/>
      <c r="AI6" s="2146">
        <f>V6</f>
        <v>2025</v>
      </c>
      <c r="AJ6" s="2146"/>
      <c r="AK6" s="2146">
        <f>W6</f>
        <v>2026</v>
      </c>
      <c r="AL6" s="2146"/>
      <c r="AM6" s="2146">
        <f>X6</f>
        <v>2027</v>
      </c>
      <c r="AN6" s="2146"/>
      <c r="AO6" s="2146">
        <f>Y6</f>
        <v>2028</v>
      </c>
      <c r="AP6" s="2146"/>
      <c r="AR6" s="2149"/>
      <c r="AS6" s="2149"/>
      <c r="AT6" s="2148"/>
      <c r="AU6" s="2148"/>
      <c r="AV6" s="2128"/>
      <c r="AW6" s="2128"/>
      <c r="AX6" s="2128"/>
      <c r="AY6" s="2128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154" t="s">
        <v>746</v>
      </c>
      <c r="J7" s="2154"/>
      <c r="K7" s="2154"/>
      <c r="L7" s="2154"/>
      <c r="M7" s="2154"/>
      <c r="N7" s="2154"/>
      <c r="O7" s="2154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39">
        <f>'8. T4 RAHOITUSSUUN. '!F49/1000</f>
        <v>0</v>
      </c>
      <c r="AF7" s="2139"/>
      <c r="AG7" s="2139">
        <f>'8. T4 RAHOITUSSUUN. '!G49/1000</f>
        <v>0</v>
      </c>
      <c r="AH7" s="2139"/>
      <c r="AI7" s="2139">
        <f>'8. T4 RAHOITUSSUUN. '!H49/1000</f>
        <v>0</v>
      </c>
      <c r="AJ7" s="2139"/>
      <c r="AK7" s="2139">
        <f>'8. T4 RAHOITUSSUUN. '!I49/1000</f>
        <v>0</v>
      </c>
      <c r="AL7" s="2139"/>
      <c r="AM7" s="2139">
        <f>'8. T4 RAHOITUSSUUN. '!J49/1000</f>
        <v>0</v>
      </c>
      <c r="AN7" s="2139"/>
      <c r="AO7" s="2139">
        <f>'8. T4 RAHOITUSSUUN. '!K49/1000</f>
        <v>0</v>
      </c>
      <c r="AP7" s="2139"/>
      <c r="AR7" s="2149"/>
      <c r="AS7" s="2149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158">
        <f>'1. T1 INVESTOINTISUUN.'!B9:D9</f>
        <v>0</v>
      </c>
      <c r="C8" s="2153"/>
      <c r="D8" s="2153"/>
      <c r="E8" s="2153"/>
      <c r="F8" s="2153"/>
      <c r="G8" s="2153"/>
      <c r="H8" s="2153"/>
      <c r="I8" s="2189">
        <f>'1. T1 INVESTOINTISUUN.'!E9</f>
        <v>0</v>
      </c>
      <c r="J8" s="2153"/>
      <c r="K8" s="2153"/>
      <c r="L8" s="2153"/>
      <c r="M8" s="2153"/>
      <c r="N8" s="2153"/>
      <c r="O8" s="2153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43" t="s">
        <v>616</v>
      </c>
      <c r="AB8" s="2143"/>
      <c r="AC8" s="2143"/>
      <c r="AD8" s="2144"/>
      <c r="AE8" s="2147">
        <f>'8. T4 RAHOITUSSUUN. '!F50</f>
        <v>0</v>
      </c>
      <c r="AF8" s="2147"/>
      <c r="AG8" s="2147">
        <f>'8. T4 RAHOITUSSUUN. '!G50</f>
        <v>0</v>
      </c>
      <c r="AH8" s="2147"/>
      <c r="AI8" s="2147">
        <f>'8. T4 RAHOITUSSUUN. '!H50</f>
        <v>0</v>
      </c>
      <c r="AJ8" s="2147"/>
      <c r="AK8" s="2147">
        <f>'8. T4 RAHOITUSSUUN. '!I50</f>
        <v>0</v>
      </c>
      <c r="AL8" s="2147"/>
      <c r="AM8" s="2147">
        <f>'8. T4 RAHOITUSSUUN. '!J50</f>
        <v>0</v>
      </c>
      <c r="AN8" s="2147"/>
      <c r="AO8" s="2147">
        <f>'8. T4 RAHOITUSSUUN. '!K50</f>
        <v>0</v>
      </c>
      <c r="AP8" s="2147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165" t="s">
        <v>744</v>
      </c>
      <c r="C9" s="2165"/>
      <c r="D9" s="2165"/>
      <c r="E9" s="1610"/>
      <c r="F9" s="1610"/>
      <c r="G9" s="1610"/>
      <c r="H9" s="1610"/>
      <c r="I9" s="2154" t="str">
        <f>'1. T1 INVESTOINTISUUN.'!E10</f>
        <v>Aloittamisajankohta</v>
      </c>
      <c r="J9" s="2154"/>
      <c r="K9" s="2154"/>
      <c r="L9" s="2154"/>
      <c r="M9" s="2154"/>
      <c r="N9" s="2154"/>
      <c r="O9" s="2154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39">
        <f>'8. T4 RAHOITUSSUUN. '!F51/1000</f>
        <v>0</v>
      </c>
      <c r="AF9" s="2139"/>
      <c r="AG9" s="2139">
        <f>'8. T4 RAHOITUSSUUN. '!G51/1000</f>
        <v>0</v>
      </c>
      <c r="AH9" s="2139"/>
      <c r="AI9" s="2139">
        <f>'8. T4 RAHOITUSSUUN. '!H51/1000</f>
        <v>0</v>
      </c>
      <c r="AJ9" s="2139"/>
      <c r="AK9" s="2139">
        <f>'8. T4 RAHOITUSSUUN. '!I51/1000</f>
        <v>0</v>
      </c>
      <c r="AL9" s="2139"/>
      <c r="AM9" s="2139">
        <f>'8. T4 RAHOITUSSUUN. '!J51/1000</f>
        <v>0</v>
      </c>
      <c r="AN9" s="2139"/>
      <c r="AO9" s="2139">
        <f>'8. T4 RAHOITUSSUUN. '!K51/1000</f>
        <v>0</v>
      </c>
      <c r="AP9" s="2139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241">
        <f>'1. T1 INVESTOINTISUUN.'!B11</f>
        <v>0</v>
      </c>
      <c r="C10" s="2242"/>
      <c r="D10" s="2242"/>
      <c r="E10" s="2242"/>
      <c r="F10" s="2242"/>
      <c r="G10" s="2242"/>
      <c r="H10" s="2242"/>
      <c r="I10" s="2190">
        <f>'1. T1 INVESTOINTISUUN.'!E11</f>
        <v>0</v>
      </c>
      <c r="J10" s="2190"/>
      <c r="K10" s="2190"/>
      <c r="L10" s="2190"/>
      <c r="M10" s="2190"/>
      <c r="N10" s="2190"/>
      <c r="O10" s="2190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43" t="s">
        <v>281</v>
      </c>
      <c r="AB10" s="2143"/>
      <c r="AC10" s="2143"/>
      <c r="AD10" s="2144"/>
      <c r="AE10" s="2135">
        <f>'8. T4 RAHOITUSSUUN. '!F52</f>
        <v>0</v>
      </c>
      <c r="AF10" s="2135"/>
      <c r="AG10" s="2135">
        <f>'8. T4 RAHOITUSSUUN. '!G52</f>
        <v>0</v>
      </c>
      <c r="AH10" s="2135"/>
      <c r="AI10" s="2135">
        <f>'8. T4 RAHOITUSSUUN. '!H52</f>
        <v>0</v>
      </c>
      <c r="AJ10" s="2135"/>
      <c r="AK10" s="2135">
        <f>'8. T4 RAHOITUSSUUN. '!I52</f>
        <v>0</v>
      </c>
      <c r="AL10" s="2135"/>
      <c r="AM10" s="2135">
        <f>'8. T4 RAHOITUSSUUN. '!J52</f>
        <v>0</v>
      </c>
      <c r="AN10" s="2135"/>
      <c r="AO10" s="2135">
        <f>'8. T4 RAHOITUSSUUN. '!K52</f>
        <v>0</v>
      </c>
      <c r="AP10" s="2135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242"/>
      <c r="C11" s="2242"/>
      <c r="D11" s="2242"/>
      <c r="E11" s="2242"/>
      <c r="F11" s="2242"/>
      <c r="G11" s="2242"/>
      <c r="H11" s="2242"/>
      <c r="I11" s="2154" t="s">
        <v>748</v>
      </c>
      <c r="J11" s="2154"/>
      <c r="K11" s="2154"/>
      <c r="L11" s="2154"/>
      <c r="M11" s="2154"/>
      <c r="N11" s="2154"/>
      <c r="O11" s="2154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39">
        <f>'8. T4 RAHOITUSSUUN. '!F53/1000</f>
        <v>0</v>
      </c>
      <c r="AF11" s="2139"/>
      <c r="AG11" s="2139">
        <f>'8. T4 RAHOITUSSUUN. '!G53/1000</f>
        <v>0</v>
      </c>
      <c r="AH11" s="2139"/>
      <c r="AI11" s="2139">
        <f>'8. T4 RAHOITUSSUUN. '!H53/1000</f>
        <v>0</v>
      </c>
      <c r="AJ11" s="2139"/>
      <c r="AK11" s="2139">
        <f>'8. T4 RAHOITUSSUUN. '!I53/1000</f>
        <v>0</v>
      </c>
      <c r="AL11" s="2139"/>
      <c r="AM11" s="2139">
        <f>'8. T4 RAHOITUSSUUN. '!J53/1000</f>
        <v>0</v>
      </c>
      <c r="AN11" s="2139"/>
      <c r="AO11" s="2139">
        <f>'8. T4 RAHOITUSSUUN. '!K53/1000</f>
        <v>0</v>
      </c>
      <c r="AP11" s="2139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243"/>
      <c r="C12" s="2243"/>
      <c r="D12" s="2243"/>
      <c r="E12" s="2243"/>
      <c r="F12" s="2243"/>
      <c r="G12" s="2243"/>
      <c r="H12" s="2243"/>
      <c r="I12" s="2195">
        <f>'1. T1 INVESTOINTISUUN.'!E13</f>
        <v>0</v>
      </c>
      <c r="J12" s="2195"/>
      <c r="K12" s="2195"/>
      <c r="L12" s="2195"/>
      <c r="M12" s="2195"/>
      <c r="N12" s="2195"/>
      <c r="O12" s="2195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39"/>
      <c r="AF12" s="2139"/>
      <c r="AG12" s="2139"/>
      <c r="AH12" s="2139"/>
      <c r="AI12" s="2139">
        <f>'8. T4 RAHOITUSSUUN. '!H54/1000</f>
        <v>0</v>
      </c>
      <c r="AJ12" s="2139"/>
      <c r="AK12" s="2139">
        <f>'8. T4 RAHOITUSSUUN. '!I54/1000</f>
        <v>0</v>
      </c>
      <c r="AL12" s="2139"/>
      <c r="AM12" s="2139">
        <f>'8. T4 RAHOITUSSUUN. '!J54/1000</f>
        <v>0</v>
      </c>
      <c r="AN12" s="2139"/>
      <c r="AO12" s="2139">
        <f>'8. T4 RAHOITUSSUUN. '!K54/1000</f>
        <v>0</v>
      </c>
      <c r="AP12" s="2139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193" t="s">
        <v>619</v>
      </c>
      <c r="AB13" s="2193"/>
      <c r="AC13" s="2193"/>
      <c r="AD13" s="2194"/>
      <c r="AE13" s="2163">
        <f>'8. T4 RAHOITUSSUUN. '!F55</f>
        <v>0</v>
      </c>
      <c r="AF13" s="2163"/>
      <c r="AG13" s="2163">
        <f>'8. T4 RAHOITUSSUUN. '!G55</f>
        <v>0</v>
      </c>
      <c r="AH13" s="2163"/>
      <c r="AI13" s="2163">
        <f>'8. T4 RAHOITUSSUUN. '!H55</f>
        <v>0</v>
      </c>
      <c r="AJ13" s="2163"/>
      <c r="AK13" s="2163">
        <f>'8. T4 RAHOITUSSUUN. '!I55</f>
        <v>0</v>
      </c>
      <c r="AL13" s="2163"/>
      <c r="AM13" s="2163">
        <f>'8. T4 RAHOITUSSUUN. '!J55</f>
        <v>0</v>
      </c>
      <c r="AN13" s="2163"/>
      <c r="AO13" s="2163">
        <f>'8. T4 RAHOITUSSUUN. '!K55</f>
        <v>0</v>
      </c>
      <c r="AP13" s="2163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159" t="s">
        <v>675</v>
      </c>
      <c r="C14" s="2160"/>
      <c r="D14" s="1282" t="s">
        <v>424</v>
      </c>
      <c r="E14" s="1282" t="s">
        <v>425</v>
      </c>
      <c r="F14" s="1282" t="s">
        <v>426</v>
      </c>
      <c r="G14" s="1282" t="s">
        <v>427</v>
      </c>
      <c r="H14" s="2151" t="s">
        <v>428</v>
      </c>
      <c r="I14" s="2129" t="s">
        <v>518</v>
      </c>
      <c r="J14" s="2129"/>
      <c r="K14" s="2129"/>
      <c r="L14" s="2129"/>
      <c r="M14" s="2129"/>
      <c r="N14" s="2129"/>
      <c r="O14" s="2130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39">
        <f>'8. T4 RAHOITUSSUUN. '!F56/1000</f>
        <v>0</v>
      </c>
      <c r="AF14" s="2139"/>
      <c r="AG14" s="2139">
        <f>'8. T4 RAHOITUSSUUN. '!G56/1000</f>
        <v>0</v>
      </c>
      <c r="AH14" s="2139"/>
      <c r="AI14" s="2139">
        <f>'8. T4 RAHOITUSSUUN. '!H56/1000</f>
        <v>0</v>
      </c>
      <c r="AJ14" s="2139"/>
      <c r="AK14" s="2139">
        <f>'8. T4 RAHOITUSSUUN. '!I56/1000</f>
        <v>0</v>
      </c>
      <c r="AL14" s="2139"/>
      <c r="AM14" s="2139">
        <f>'8. T4 RAHOITUSSUUN. '!J56/1000</f>
        <v>0</v>
      </c>
      <c r="AN14" s="2139"/>
      <c r="AO14" s="2139">
        <f>'8. T4 RAHOITUSSUUN. '!K56/1000</f>
        <v>0</v>
      </c>
      <c r="AP14" s="2139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161"/>
      <c r="C15" s="2162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152"/>
      <c r="I15" s="2131"/>
      <c r="J15" s="2131"/>
      <c r="K15" s="2131"/>
      <c r="L15" s="2131"/>
      <c r="M15" s="2131"/>
      <c r="N15" s="2131"/>
      <c r="O15" s="2132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193" t="s">
        <v>433</v>
      </c>
      <c r="AB15" s="2193"/>
      <c r="AC15" s="2193"/>
      <c r="AD15" s="2194"/>
      <c r="AE15" s="2164">
        <f>'8. T4 RAHOITUSSUUN. '!F57</f>
        <v>0</v>
      </c>
      <c r="AF15" s="2164"/>
      <c r="AG15" s="2164">
        <f>'8. T4 RAHOITUSSUUN. '!G57</f>
        <v>0</v>
      </c>
      <c r="AH15" s="2164"/>
      <c r="AI15" s="2164">
        <f>'8. T4 RAHOITUSSUUN. '!H57</f>
        <v>0</v>
      </c>
      <c r="AJ15" s="2164"/>
      <c r="AK15" s="2164">
        <f>'8. T4 RAHOITUSSUUN. '!I57</f>
        <v>0</v>
      </c>
      <c r="AL15" s="2164"/>
      <c r="AM15" s="2164">
        <f>'8. T4 RAHOITUSSUUN. '!J57</f>
        <v>0</v>
      </c>
      <c r="AN15" s="2164"/>
      <c r="AO15" s="2164">
        <f>'8. T4 RAHOITUSSUUN. '!K57</f>
        <v>0</v>
      </c>
      <c r="AP15" s="2164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39">
        <f>'8. T4 RAHOITUSSUUN. '!F58/1000</f>
        <v>0</v>
      </c>
      <c r="AF16" s="2139"/>
      <c r="AG16" s="2139">
        <f>'8. T4 RAHOITUSSUUN. '!G58/1000</f>
        <v>0</v>
      </c>
      <c r="AH16" s="2139"/>
      <c r="AI16" s="2139">
        <f>'8. T4 RAHOITUSSUUN. '!H58/1000</f>
        <v>0</v>
      </c>
      <c r="AJ16" s="2139"/>
      <c r="AK16" s="2139">
        <f>'8. T4 RAHOITUSSUUN. '!I58/1000</f>
        <v>0</v>
      </c>
      <c r="AL16" s="2139"/>
      <c r="AM16" s="2139">
        <f>'8. T4 RAHOITUSSUUN. '!J58/1000</f>
        <v>0</v>
      </c>
      <c r="AN16" s="2139"/>
      <c r="AO16" s="2139">
        <f>'8. T4 RAHOITUSSUUN. '!K58/1000</f>
        <v>0</v>
      </c>
      <c r="AP16" s="2139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1735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191" t="s">
        <v>618</v>
      </c>
      <c r="AB17" s="2191"/>
      <c r="AC17" s="2191"/>
      <c r="AD17" s="2192"/>
      <c r="AE17" s="2138">
        <f>'8. T4 RAHOITUSSUUN. '!F59</f>
        <v>0</v>
      </c>
      <c r="AF17" s="2138"/>
      <c r="AG17" s="2138">
        <f>'8. T4 RAHOITUSSUUN. '!G59</f>
        <v>0</v>
      </c>
      <c r="AH17" s="2138"/>
      <c r="AI17" s="2138">
        <f>'8. T4 RAHOITUSSUUN. '!H59</f>
        <v>0</v>
      </c>
      <c r="AJ17" s="2138"/>
      <c r="AK17" s="2138">
        <f>'8. T4 RAHOITUSSUUN. '!I59</f>
        <v>0</v>
      </c>
      <c r="AL17" s="2138"/>
      <c r="AM17" s="2138">
        <f>'8. T4 RAHOITUSSUUN. '!J59</f>
        <v>0</v>
      </c>
      <c r="AN17" s="2138"/>
      <c r="AO17" s="2138">
        <f>'8. T4 RAHOITUSSUUN. '!K59</f>
        <v>0</v>
      </c>
      <c r="AP17" s="2138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39">
        <f>'8. T4 RAHOITUSSUUN. '!F60/1000</f>
        <v>0</v>
      </c>
      <c r="AF18" s="2139"/>
      <c r="AG18" s="2139">
        <f>'8. T4 RAHOITUSSUUN. '!G60/1000</f>
        <v>0</v>
      </c>
      <c r="AH18" s="2139"/>
      <c r="AI18" s="2139">
        <f>'8. T4 RAHOITUSSUUN. '!H60/1000</f>
        <v>0</v>
      </c>
      <c r="AJ18" s="2139"/>
      <c r="AK18" s="2139">
        <f>'8. T4 RAHOITUSSUUN. '!I60/1000</f>
        <v>0</v>
      </c>
      <c r="AL18" s="2139"/>
      <c r="AM18" s="2139">
        <f>'8. T4 RAHOITUSSUUN. '!J60/1000</f>
        <v>0</v>
      </c>
      <c r="AN18" s="2139"/>
      <c r="AO18" s="2139">
        <f>'8. T4 RAHOITUSSUUN. '!K60/1000</f>
        <v>0</v>
      </c>
      <c r="AP18" s="2139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215">
        <v>0</v>
      </c>
      <c r="AF19" s="2216"/>
      <c r="AG19" s="2139">
        <f>'8. T4 RAHOITUSSUUN. '!G61/1000</f>
        <v>0</v>
      </c>
      <c r="AH19" s="2139"/>
      <c r="AI19" s="2139">
        <f>'8. T4 RAHOITUSSUUN. '!H61/1000</f>
        <v>0</v>
      </c>
      <c r="AJ19" s="2139"/>
      <c r="AK19" s="2139">
        <f>'8. T4 RAHOITUSSUUN. '!I61/1000</f>
        <v>0</v>
      </c>
      <c r="AL19" s="2139"/>
      <c r="AM19" s="2139">
        <f>'8. T4 RAHOITUSSUUN. '!J61/1000</f>
        <v>0</v>
      </c>
      <c r="AN19" s="2139"/>
      <c r="AO19" s="2139">
        <f>'8. T4 RAHOITUSSUUN. '!K61/1000</f>
        <v>0</v>
      </c>
      <c r="AP19" s="2139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169" t="s">
        <v>570</v>
      </c>
      <c r="AB23" s="2169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176" t="s">
        <v>244</v>
      </c>
      <c r="R24" s="2177"/>
      <c r="S24" s="2177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82" t="s">
        <v>122</v>
      </c>
      <c r="AF24" s="2182"/>
      <c r="AG24" s="2182"/>
      <c r="AH24" s="2182"/>
      <c r="AI24" s="2182"/>
      <c r="AJ24" s="2182"/>
      <c r="AK24" s="2182"/>
      <c r="AL24" s="2182"/>
      <c r="AM24" s="2182"/>
      <c r="AN24" s="2182"/>
      <c r="AO24" s="2182"/>
      <c r="AP24" s="2182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178" t="s">
        <v>390</v>
      </c>
      <c r="AB25" s="2199" t="s">
        <v>599</v>
      </c>
      <c r="AC25" s="2200" t="s">
        <v>597</v>
      </c>
      <c r="AD25" s="2201" t="str">
        <f>'4. T7 LAINAT '!E7</f>
        <v>Korko-%</v>
      </c>
      <c r="AE25" s="2182"/>
      <c r="AF25" s="2182"/>
      <c r="AG25" s="2182"/>
      <c r="AH25" s="2182"/>
      <c r="AI25" s="2182"/>
      <c r="AJ25" s="2182"/>
      <c r="AK25" s="2182"/>
      <c r="AL25" s="2182"/>
      <c r="AM25" s="2182"/>
      <c r="AN25" s="2182"/>
      <c r="AO25" s="2182"/>
      <c r="AP25" s="2182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162" t="s">
        <v>572</v>
      </c>
      <c r="R26" s="2162"/>
      <c r="S26" s="2162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178"/>
      <c r="AB26" s="2199"/>
      <c r="AC26" s="2200"/>
      <c r="AD26" s="2201"/>
      <c r="AE26" s="1894" t="str">
        <f>'4. T7 LAINAT '!F8</f>
        <v>Ennuste  1</v>
      </c>
      <c r="AF26" s="1894"/>
      <c r="AG26" s="2141"/>
      <c r="AH26" s="2140" t="str">
        <f>'4. T7 LAINAT '!I8</f>
        <v>Ennuste 2</v>
      </c>
      <c r="AI26" s="1894"/>
      <c r="AJ26" s="2141"/>
      <c r="AK26" s="2140" t="str">
        <f>'4. T7 LAINAT '!L8</f>
        <v>Ennuste 3</v>
      </c>
      <c r="AL26" s="1894"/>
      <c r="AM26" s="2141"/>
      <c r="AN26" s="2140" t="str">
        <f>'4. T7 LAINAT '!O8</f>
        <v>Ennuste 4</v>
      </c>
      <c r="AO26" s="1894"/>
      <c r="AP26" s="2142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162"/>
      <c r="R27" s="2162"/>
      <c r="S27" s="2162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178"/>
      <c r="AB27" s="2199"/>
      <c r="AC27" s="2200"/>
      <c r="AD27" s="2201"/>
      <c r="AE27" s="1894">
        <f>'4. T7 LAINAT '!F9</f>
        <v>2025</v>
      </c>
      <c r="AF27" s="1894"/>
      <c r="AG27" s="2141"/>
      <c r="AH27" s="2140">
        <f>'4. T7 LAINAT '!I9</f>
        <v>2026</v>
      </c>
      <c r="AI27" s="1894"/>
      <c r="AJ27" s="2141"/>
      <c r="AK27" s="2140">
        <f>'4. T7 LAINAT '!L9</f>
        <v>2027</v>
      </c>
      <c r="AL27" s="1894"/>
      <c r="AM27" s="2141"/>
      <c r="AN27" s="2140">
        <f>'4. T7 LAINAT '!O9</f>
        <v>2028</v>
      </c>
      <c r="AO27" s="1894"/>
      <c r="AP27" s="2142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99"/>
      <c r="AC28" s="2200"/>
      <c r="AD28" s="2201"/>
      <c r="AE28" s="2134" t="str">
        <f>'4. T7 LAINAT '!F10</f>
        <v>Lyhennys</v>
      </c>
      <c r="AF28" s="2134"/>
      <c r="AG28" s="1531" t="str">
        <f>'4. T7 LAINAT '!H10</f>
        <v>Korko</v>
      </c>
      <c r="AH28" s="2133" t="str">
        <f>AE28</f>
        <v>Lyhennys</v>
      </c>
      <c r="AI28" s="2134"/>
      <c r="AJ28" s="1531" t="str">
        <f>'4. T7 LAINAT '!K10</f>
        <v>Korko</v>
      </c>
      <c r="AK28" s="2133" t="str">
        <f>AH28</f>
        <v>Lyhennys</v>
      </c>
      <c r="AL28" s="2134"/>
      <c r="AM28" s="1531" t="str">
        <f>'4. T7 LAINAT '!N10</f>
        <v>Korko</v>
      </c>
      <c r="AN28" s="2133" t="str">
        <f>AK28</f>
        <v>Lyhennys</v>
      </c>
      <c r="AO28" s="2134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81">
        <f>'4. T7 LAINAT '!F11/1000</f>
        <v>0</v>
      </c>
      <c r="AF29" s="2137"/>
      <c r="AG29" s="1533">
        <f>'4. T7 LAINAT '!H11/1000</f>
        <v>0</v>
      </c>
      <c r="AH29" s="2136">
        <f>'4. T7 LAINAT '!I11/1000</f>
        <v>0</v>
      </c>
      <c r="AI29" s="2137"/>
      <c r="AJ29" s="1533">
        <f>'4. T7 LAINAT '!K11/1000</f>
        <v>0</v>
      </c>
      <c r="AK29" s="2136">
        <f>'4. T7 LAINAT '!L11/1000</f>
        <v>0</v>
      </c>
      <c r="AL29" s="2137"/>
      <c r="AM29" s="1533">
        <f>'4. T7 LAINAT '!N11/1000</f>
        <v>0</v>
      </c>
      <c r="AN29" s="2136">
        <f>'4. T7 LAINAT '!O11/1000</f>
        <v>0</v>
      </c>
      <c r="AO29" s="2137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81">
        <f>'4. T7 LAINAT '!F12/1000</f>
        <v>0</v>
      </c>
      <c r="AF30" s="2137"/>
      <c r="AG30" s="1533">
        <f>'4. T7 LAINAT '!H12/1000</f>
        <v>0</v>
      </c>
      <c r="AH30" s="2136">
        <f>'4. T7 LAINAT '!I12/1000</f>
        <v>0</v>
      </c>
      <c r="AI30" s="2137"/>
      <c r="AJ30" s="1533">
        <f>'4. T7 LAINAT '!K12/1000</f>
        <v>0</v>
      </c>
      <c r="AK30" s="2136">
        <f>'4. T7 LAINAT '!L12/1000</f>
        <v>0</v>
      </c>
      <c r="AL30" s="2137"/>
      <c r="AM30" s="1533">
        <f>'4. T7 LAINAT '!N12/1000</f>
        <v>0</v>
      </c>
      <c r="AN30" s="2136">
        <f>'4. T7 LAINAT '!O12/1000</f>
        <v>0</v>
      </c>
      <c r="AO30" s="2137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81">
        <f>'4. T7 LAINAT '!F13/1000</f>
        <v>0</v>
      </c>
      <c r="AF31" s="2137"/>
      <c r="AG31" s="1533">
        <f>'4. T7 LAINAT '!H13/1000</f>
        <v>0</v>
      </c>
      <c r="AH31" s="2136">
        <f>'4. T7 LAINAT '!I13/1000</f>
        <v>0</v>
      </c>
      <c r="AI31" s="2137"/>
      <c r="AJ31" s="1533">
        <f>'4. T7 LAINAT '!K13/1000</f>
        <v>0</v>
      </c>
      <c r="AK31" s="2136">
        <f>'4. T7 LAINAT '!L13/1000</f>
        <v>0</v>
      </c>
      <c r="AL31" s="2137"/>
      <c r="AM31" s="1533">
        <f>'4. T7 LAINAT '!N13/1000</f>
        <v>0</v>
      </c>
      <c r="AN31" s="2136">
        <f>'4. T7 LAINAT '!O13/1000</f>
        <v>0</v>
      </c>
      <c r="AO31" s="2137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81">
        <f>'4. T7 LAINAT '!F14/1000</f>
        <v>0</v>
      </c>
      <c r="AF32" s="2137"/>
      <c r="AG32" s="1533">
        <f>'4. T7 LAINAT '!H14/1000</f>
        <v>0</v>
      </c>
      <c r="AH32" s="2136">
        <f>'4. T7 LAINAT '!I14/1000</f>
        <v>0</v>
      </c>
      <c r="AI32" s="2137"/>
      <c r="AJ32" s="1533">
        <f>'4. T7 LAINAT '!K14/1000</f>
        <v>0</v>
      </c>
      <c r="AK32" s="2136">
        <f>'4. T7 LAINAT '!L14/1000</f>
        <v>0</v>
      </c>
      <c r="AL32" s="2137"/>
      <c r="AM32" s="1533">
        <f>'4. T7 LAINAT '!N14/1000</f>
        <v>0</v>
      </c>
      <c r="AN32" s="2136">
        <f>'4. T7 LAINAT '!O14/1000</f>
        <v>0</v>
      </c>
      <c r="AO32" s="2137"/>
      <c r="AP32" s="1619">
        <f>'4. T7 LAINAT '!Q14/1000</f>
        <v>0</v>
      </c>
    </row>
    <row r="33" spans="2:54" ht="11.25" customHeight="1">
      <c r="B33" s="2116" t="s">
        <v>676</v>
      </c>
      <c r="C33" s="2117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129" t="s">
        <v>518</v>
      </c>
      <c r="J33" s="2129"/>
      <c r="K33" s="2129"/>
      <c r="L33" s="2129"/>
      <c r="M33" s="2129"/>
      <c r="N33" s="2129"/>
      <c r="O33" s="2130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81">
        <f>'4. T7 LAINAT '!F15/1000</f>
        <v>0</v>
      </c>
      <c r="AF33" s="2137"/>
      <c r="AG33" s="1533">
        <f>'4. T7 LAINAT '!H15/1000</f>
        <v>0</v>
      </c>
      <c r="AH33" s="2136">
        <f>'4. T7 LAINAT '!I15/1000</f>
        <v>0</v>
      </c>
      <c r="AI33" s="2137"/>
      <c r="AJ33" s="1533">
        <f>'4. T7 LAINAT '!K15/1000</f>
        <v>0</v>
      </c>
      <c r="AK33" s="2136">
        <f>'4. T7 LAINAT '!L15/1000</f>
        <v>0</v>
      </c>
      <c r="AL33" s="2137"/>
      <c r="AM33" s="1533">
        <f>'4. T7 LAINAT '!N15/1000</f>
        <v>0</v>
      </c>
      <c r="AN33" s="2136">
        <f>'4. T7 LAINAT '!O15/1000</f>
        <v>0</v>
      </c>
      <c r="AO33" s="2137"/>
      <c r="AP33" s="1619">
        <f>'4. T7 LAINAT '!Q15/1000</f>
        <v>0</v>
      </c>
    </row>
    <row r="34" spans="2:54" ht="11.25" customHeight="1">
      <c r="B34" s="2118"/>
      <c r="C34" s="2119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131"/>
      <c r="J34" s="2131"/>
      <c r="K34" s="2131"/>
      <c r="L34" s="2131"/>
      <c r="M34" s="2131"/>
      <c r="N34" s="2131"/>
      <c r="O34" s="2132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81">
        <f>'4. T7 LAINAT '!F16/1000</f>
        <v>0</v>
      </c>
      <c r="AF34" s="2137"/>
      <c r="AG34" s="1533">
        <f>'4. T7 LAINAT '!H16/1000</f>
        <v>0</v>
      </c>
      <c r="AH34" s="2136">
        <f>'4. T7 LAINAT '!I16/1000</f>
        <v>0</v>
      </c>
      <c r="AI34" s="2137"/>
      <c r="AJ34" s="1533">
        <f>'4. T7 LAINAT '!K16/1000</f>
        <v>0</v>
      </c>
      <c r="AK34" s="2136">
        <f>'4. T7 LAINAT '!L16/1000</f>
        <v>0</v>
      </c>
      <c r="AL34" s="2137"/>
      <c r="AM34" s="1533">
        <f>'4. T7 LAINAT '!N16/1000</f>
        <v>0</v>
      </c>
      <c r="AN34" s="2136">
        <f>'4. T7 LAINAT '!O16/1000</f>
        <v>0</v>
      </c>
      <c r="AO34" s="2137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212">
        <f>'4. T7 LAINAT '!F17/1000</f>
        <v>0</v>
      </c>
      <c r="AF35" s="2213"/>
      <c r="AG35" s="1535">
        <f>'4. T7 LAINAT '!H17/1000</f>
        <v>0</v>
      </c>
      <c r="AH35" s="2214">
        <f>'4. T7 LAINAT '!I17/1000</f>
        <v>0</v>
      </c>
      <c r="AI35" s="2213"/>
      <c r="AJ35" s="1535">
        <f>'4. T7 LAINAT '!K17/1000</f>
        <v>0</v>
      </c>
      <c r="AK35" s="2214">
        <f>'4. T7 LAINAT '!L17/1000</f>
        <v>0</v>
      </c>
      <c r="AL35" s="2213"/>
      <c r="AM35" s="1535">
        <f>'4. T7 LAINAT '!N17/1000</f>
        <v>0</v>
      </c>
      <c r="AN35" s="2214">
        <f>'4. T7 LAINAT '!O17/1000</f>
        <v>0</v>
      </c>
      <c r="AO35" s="2213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211">
        <f>SUM(AE29:AF35)</f>
        <v>0</v>
      </c>
      <c r="AF36" s="2184"/>
      <c r="AG36" s="1536">
        <f>SUM(AG29:AG35)</f>
        <v>0</v>
      </c>
      <c r="AH36" s="2183">
        <f>SUM(AH29:AI35)</f>
        <v>0</v>
      </c>
      <c r="AI36" s="2184"/>
      <c r="AJ36" s="1536">
        <f>SUM(AJ29:AJ35)</f>
        <v>0</v>
      </c>
      <c r="AK36" s="2183">
        <f>SUM(AK29:AL35)</f>
        <v>0</v>
      </c>
      <c r="AL36" s="2184"/>
      <c r="AM36" s="1536">
        <f>SUM(AM29:AM35)</f>
        <v>0</v>
      </c>
      <c r="AN36" s="2183">
        <f>SUM(AN29:AO35)</f>
        <v>0</v>
      </c>
      <c r="AO36" s="2184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96">
        <f>'4. T7 LAINAT '!F19/1000</f>
        <v>0</v>
      </c>
      <c r="AF38" s="2197"/>
      <c r="AG38" s="1540">
        <f>'4. T7 LAINAT '!H19/1000</f>
        <v>0</v>
      </c>
      <c r="AH38" s="2196">
        <f>'4. T7 LAINAT '!I19/1000</f>
        <v>0</v>
      </c>
      <c r="AI38" s="2197"/>
      <c r="AJ38" s="1540">
        <f>'4. T7 LAINAT '!K19/1000</f>
        <v>0</v>
      </c>
      <c r="AK38" s="2196">
        <f>'4. T7 LAINAT '!L19/1000</f>
        <v>0</v>
      </c>
      <c r="AL38" s="2197"/>
      <c r="AM38" s="1540">
        <f>'4. T7 LAINAT '!N19/1000</f>
        <v>0</v>
      </c>
      <c r="AN38" s="2196">
        <f>'4. T7 LAINAT '!O19/1000</f>
        <v>0</v>
      </c>
      <c r="AO38" s="2197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122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71" t="s">
        <v>545</v>
      </c>
      <c r="AC40" s="2171" t="s">
        <v>600</v>
      </c>
      <c r="AD40" s="2209" t="str">
        <f>'4. T7 LAINAT '!E20</f>
        <v>Korko-%</v>
      </c>
      <c r="AE40" s="2202" t="str">
        <f>'4. T7 LAINAT '!F20</f>
        <v>Ennuste 1</v>
      </c>
      <c r="AF40" s="2146"/>
      <c r="AG40" s="2203"/>
      <c r="AH40" s="2204" t="str">
        <f>'4. T7 LAINAT '!I20</f>
        <v>Ennuste 2</v>
      </c>
      <c r="AI40" s="2204"/>
      <c r="AJ40" s="2204"/>
      <c r="AK40" s="2202" t="str">
        <f>'4. T7 LAINAT '!L20</f>
        <v>Ennuste 3</v>
      </c>
      <c r="AL40" s="2146"/>
      <c r="AM40" s="2203"/>
      <c r="AN40" s="2202" t="str">
        <f>'4. T7 LAINAT '!O20</f>
        <v>Ennuste 4</v>
      </c>
      <c r="AO40" s="2146"/>
      <c r="AP40" s="2203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123"/>
      <c r="L41" s="1179" t="s">
        <v>343</v>
      </c>
      <c r="M41" s="2120" t="str">
        <f>'1. T1 INVESTOINTISUUN.'!N53</f>
        <v xml:space="preserve"> Käytetty vakuus</v>
      </c>
      <c r="N41" s="2120"/>
      <c r="O41" s="2121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71"/>
      <c r="AC41" s="2171"/>
      <c r="AD41" s="2209"/>
      <c r="AE41" s="2202">
        <f>AE27</f>
        <v>2025</v>
      </c>
      <c r="AF41" s="2146"/>
      <c r="AG41" s="2203"/>
      <c r="AH41" s="2204">
        <f>AH27</f>
        <v>2026</v>
      </c>
      <c r="AI41" s="2204"/>
      <c r="AJ41" s="2204"/>
      <c r="AK41" s="2202">
        <f>AK27</f>
        <v>2027</v>
      </c>
      <c r="AL41" s="2146"/>
      <c r="AM41" s="2203"/>
      <c r="AN41" s="2202">
        <f>AN27</f>
        <v>2028</v>
      </c>
      <c r="AO41" s="2146"/>
      <c r="AP41" s="2203"/>
    </row>
    <row r="42" spans="2:54" ht="11.25" customHeight="1">
      <c r="B42" s="2124" t="s">
        <v>94</v>
      </c>
      <c r="C42" s="2125"/>
      <c r="D42" s="805"/>
      <c r="E42" s="805"/>
      <c r="F42" s="805"/>
      <c r="G42" s="805"/>
      <c r="H42" s="805"/>
      <c r="I42" s="2230" t="str">
        <f>'1. T1 INVESTOINTISUUN.'!J54</f>
        <v xml:space="preserve"> Finnvera</v>
      </c>
      <c r="J42" s="2231"/>
      <c r="K42" s="2251">
        <f>'1. T1 INVESTOINTISUUN.'!L54</f>
        <v>0</v>
      </c>
      <c r="L42" s="2254">
        <f>'1. T1 INVESTOINTISUUN.'!M54</f>
        <v>0</v>
      </c>
      <c r="M42" s="2234">
        <f>'1. T1 INVESTOINTISUUN.'!N54</f>
        <v>0</v>
      </c>
      <c r="N42" s="2245"/>
      <c r="O42" s="2246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72"/>
      <c r="AC42" s="2172"/>
      <c r="AD42" s="2210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232"/>
      <c r="J43" s="2233"/>
      <c r="K43" s="2252"/>
      <c r="L43" s="2252"/>
      <c r="M43" s="2236"/>
      <c r="N43" s="2247"/>
      <c r="O43" s="2248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234" t="str">
        <f>'1. T1 INVESTOINTISUUN.'!J56</f>
        <v xml:space="preserve"> Pankki</v>
      </c>
      <c r="J44" s="2235"/>
      <c r="K44" s="2251">
        <f>'1. T1 INVESTOINTISUUN.'!L56</f>
        <v>0</v>
      </c>
      <c r="L44" s="2254">
        <f>'1. T1 INVESTOINTISUUN.'!M56</f>
        <v>0</v>
      </c>
      <c r="M44" s="2234">
        <f>'1. T1 INVESTOINTISUUN.'!N56</f>
        <v>0</v>
      </c>
      <c r="N44" s="2245"/>
      <c r="O44" s="2246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236"/>
      <c r="J45" s="2237"/>
      <c r="K45" s="2252"/>
      <c r="L45" s="2252"/>
      <c r="M45" s="2236"/>
      <c r="N45" s="2247"/>
      <c r="O45" s="2248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234" t="str">
        <f>'1. T1 INVESTOINTISUUN.'!J58</f>
        <v xml:space="preserve"> Osamaksu</v>
      </c>
      <c r="J46" s="2235"/>
      <c r="K46" s="2251">
        <f>'1. T1 INVESTOINTISUUN.'!L58</f>
        <v>0</v>
      </c>
      <c r="L46" s="2254">
        <f>'1. T1 INVESTOINTISUUN.'!M58</f>
        <v>0</v>
      </c>
      <c r="M46" s="2234">
        <f>'1. T1 INVESTOINTISUUN.'!N58</f>
        <v>0</v>
      </c>
      <c r="N46" s="2245"/>
      <c r="O46" s="2246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236"/>
      <c r="J47" s="2237"/>
      <c r="K47" s="2252"/>
      <c r="L47" s="2252"/>
      <c r="M47" s="2236"/>
      <c r="N47" s="2247"/>
      <c r="O47" s="2248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234" t="str">
        <f>'1. T1 INVESTOINTISUUN.'!J60</f>
        <v xml:space="preserve"> Eläkelainat</v>
      </c>
      <c r="J48" s="2235"/>
      <c r="K48" s="2251">
        <f>'1. T1 INVESTOINTISUUN.'!L60</f>
        <v>0</v>
      </c>
      <c r="L48" s="2254">
        <f>'1. T1 INVESTOINTISUUN.'!M60</f>
        <v>0</v>
      </c>
      <c r="M48" s="2234">
        <f>'1. T1 INVESTOINTISUUN.'!N60</f>
        <v>0</v>
      </c>
      <c r="N48" s="2245"/>
      <c r="O48" s="2246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238"/>
      <c r="J49" s="2239"/>
      <c r="K49" s="2253"/>
      <c r="L49" s="2253"/>
      <c r="M49" s="2238"/>
      <c r="N49" s="2249"/>
      <c r="O49" s="2250"/>
      <c r="Q49" s="807" t="s">
        <v>0</v>
      </c>
      <c r="R49" s="2179" t="s">
        <v>259</v>
      </c>
      <c r="S49" s="2180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116" t="s">
        <v>434</v>
      </c>
      <c r="C51" s="2117"/>
      <c r="D51" s="2126" t="s">
        <v>107</v>
      </c>
      <c r="E51" s="2126"/>
      <c r="F51" s="2126" t="s">
        <v>107</v>
      </c>
      <c r="G51" s="2126"/>
      <c r="H51" s="2126" t="s">
        <v>110</v>
      </c>
      <c r="I51" s="2126"/>
      <c r="J51" s="2126" t="s">
        <v>98</v>
      </c>
      <c r="K51" s="2126"/>
      <c r="L51" s="2126" t="s">
        <v>100</v>
      </c>
      <c r="M51" s="2126"/>
      <c r="N51" s="2126" t="s">
        <v>257</v>
      </c>
      <c r="O51" s="2127"/>
      <c r="Q51" s="2175" t="s">
        <v>573</v>
      </c>
      <c r="R51" s="2175"/>
      <c r="S51" s="2175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118"/>
      <c r="C52" s="2119"/>
      <c r="D52" s="2128">
        <f>'2. &amp; 7. T2 TULOSSUUN. '!E8</f>
        <v>2023</v>
      </c>
      <c r="E52" s="2128"/>
      <c r="F52" s="2128">
        <f>'2. &amp; 7. T2 TULOSSUUN. '!G8</f>
        <v>2024</v>
      </c>
      <c r="G52" s="2128"/>
      <c r="H52" s="2218">
        <f>'2. &amp; 7. T2 TULOSSUUN. '!I8</f>
        <v>2025</v>
      </c>
      <c r="I52" s="2218"/>
      <c r="J52" s="2128">
        <f>'2. &amp; 7. T2 TULOSSUUN. '!K8</f>
        <v>2026</v>
      </c>
      <c r="K52" s="2128"/>
      <c r="L52" s="2128">
        <f>'2. &amp; 7. T2 TULOSSUUN. '!M8</f>
        <v>2027</v>
      </c>
      <c r="M52" s="2128"/>
      <c r="N52" s="2128">
        <f>'2. &amp; 7. T2 TULOSSUUN. '!O8</f>
        <v>2028</v>
      </c>
      <c r="O52" s="2219"/>
      <c r="Q52" s="2175"/>
      <c r="R52" s="2175"/>
      <c r="S52" s="2175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118"/>
      <c r="C53" s="2119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73" t="s">
        <v>578</v>
      </c>
      <c r="S57" s="2173"/>
      <c r="T57" s="2173"/>
      <c r="U57" s="217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73" t="s">
        <v>579</v>
      </c>
      <c r="S58" s="2173"/>
      <c r="T58" s="2173"/>
      <c r="U58" s="217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87" t="s">
        <v>580</v>
      </c>
      <c r="S59" s="2187"/>
      <c r="T59" s="2187"/>
      <c r="U59" s="218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170" t="str">
        <f>'4. T7 LAINAT '!B40</f>
        <v xml:space="preserve"> UUDET OSAMAKSUVELAT</v>
      </c>
      <c r="AB61" s="2205" t="s">
        <v>545</v>
      </c>
      <c r="AC61" s="2206" t="s">
        <v>598</v>
      </c>
      <c r="AD61" s="2207" t="s">
        <v>123</v>
      </c>
      <c r="AE61" s="2146">
        <f>AE41</f>
        <v>2025</v>
      </c>
      <c r="AF61" s="2146"/>
      <c r="AG61" s="2203"/>
      <c r="AH61" s="2202">
        <f>AH41</f>
        <v>2026</v>
      </c>
      <c r="AI61" s="2146"/>
      <c r="AJ61" s="2203"/>
      <c r="AK61" s="2202">
        <f>AK41</f>
        <v>2027</v>
      </c>
      <c r="AL61" s="2146"/>
      <c r="AM61" s="2203"/>
      <c r="AN61" s="2146">
        <f>AN41</f>
        <v>2028</v>
      </c>
      <c r="AO61" s="2146"/>
      <c r="AP61" s="2146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85" t="s">
        <v>582</v>
      </c>
      <c r="S62" s="2185"/>
      <c r="T62" s="2185"/>
      <c r="U62" s="2186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170"/>
      <c r="AB62" s="2205"/>
      <c r="AC62" s="2206"/>
      <c r="AD62" s="2207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73" t="s">
        <v>583</v>
      </c>
      <c r="S63" s="2173"/>
      <c r="T63" s="2173"/>
      <c r="U63" s="217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73" t="s">
        <v>584</v>
      </c>
      <c r="S64" s="2173"/>
      <c r="T64" s="2173"/>
      <c r="U64" s="217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87" t="s">
        <v>585</v>
      </c>
      <c r="S65" s="2187"/>
      <c r="T65" s="2187"/>
      <c r="U65" s="218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87" t="s">
        <v>586</v>
      </c>
      <c r="S66" s="2187"/>
      <c r="T66" s="2187"/>
      <c r="U66" s="218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73" t="s">
        <v>587</v>
      </c>
      <c r="S67" s="2173"/>
      <c r="T67" s="2173"/>
      <c r="U67" s="217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73" t="s">
        <v>588</v>
      </c>
      <c r="S68" s="2173"/>
      <c r="T68" s="2173"/>
      <c r="U68" s="217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73" t="s">
        <v>589</v>
      </c>
      <c r="S69" s="2173"/>
      <c r="T69" s="2173"/>
      <c r="U69" s="217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222" t="str">
        <f>'4. T7 LAINAT '!B48</f>
        <v>Korot pitkäaikaisista veloista, ei velkakirjaa</v>
      </c>
      <c r="AB69" s="2222"/>
      <c r="AC69" s="2222"/>
      <c r="AD69" s="2223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226" t="s">
        <v>172</v>
      </c>
      <c r="C70" s="2224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73" t="s">
        <v>590</v>
      </c>
      <c r="S70" s="2173"/>
      <c r="T70" s="2173"/>
      <c r="U70" s="217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227"/>
      <c r="C71" s="2225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73" t="s">
        <v>591</v>
      </c>
      <c r="S71" s="2173"/>
      <c r="T71" s="2173"/>
      <c r="U71" s="217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73" t="s">
        <v>592</v>
      </c>
      <c r="S72" s="2173"/>
      <c r="T72" s="2173"/>
      <c r="U72" s="217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73" t="s">
        <v>593</v>
      </c>
      <c r="S73" s="2173"/>
      <c r="T73" s="2173"/>
      <c r="U73" s="217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73" t="s">
        <v>594</v>
      </c>
      <c r="S74" s="2173"/>
      <c r="T74" s="2173"/>
      <c r="U74" s="217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73" t="s">
        <v>595</v>
      </c>
      <c r="S75" s="2173"/>
      <c r="T75" s="2173"/>
      <c r="U75" s="217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255">
        <f>'2. &amp; 7. T2 TULOSSUUN. '!E33</f>
        <v>1</v>
      </c>
      <c r="E76" s="2181"/>
      <c r="F76" s="2255">
        <f>'2. &amp; 7. T2 TULOSSUUN. '!G33</f>
        <v>1</v>
      </c>
      <c r="G76" s="2181"/>
      <c r="H76" s="2255">
        <f>'2. &amp; 7. T2 TULOSSUUN. '!I33</f>
        <v>1</v>
      </c>
      <c r="I76" s="2181"/>
      <c r="J76" s="2255">
        <f>'2. &amp; 7. T2 TULOSSUUN. '!K33</f>
        <v>1</v>
      </c>
      <c r="K76" s="2181"/>
      <c r="L76" s="2255">
        <f>'2. &amp; 7. T2 TULOSSUUN. '!M33</f>
        <v>1</v>
      </c>
      <c r="M76" s="2181"/>
      <c r="N76" s="2255">
        <f>'2. &amp; 7. T2 TULOSSUUN. '!O33</f>
        <v>1</v>
      </c>
      <c r="O76" s="2256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257">
        <f>'8. T4 RAHOITUSSUUN. '!P14</f>
        <v>0</v>
      </c>
      <c r="E77" s="2258"/>
      <c r="F77" s="2257">
        <f>'8. T4 RAHOITUSSUUN. '!Q14</f>
        <v>0</v>
      </c>
      <c r="G77" s="2258"/>
      <c r="H77" s="2257">
        <f>'8. T4 RAHOITUSSUUN. '!R14</f>
        <v>0</v>
      </c>
      <c r="I77" s="2258"/>
      <c r="J77" s="2257">
        <f>'8. T4 RAHOITUSSUUN. '!S14</f>
        <v>0</v>
      </c>
      <c r="K77" s="2258"/>
      <c r="L77" s="2257">
        <f>'8. T4 RAHOITUSSUUN. '!T14</f>
        <v>0</v>
      </c>
      <c r="M77" s="2258"/>
      <c r="N77" s="2257">
        <f>'8. T4 RAHOITUSSUUN. '!U14</f>
        <v>0</v>
      </c>
      <c r="O77" s="2259"/>
      <c r="Q77" s="862"/>
      <c r="R77" s="2228" t="str">
        <f>'8. T4 RAHOITUSSUUN. '!C44</f>
        <v>Kassan riittävyys / Muut kiinteät kulut (pv)</v>
      </c>
      <c r="S77" s="2228"/>
      <c r="T77" s="2228"/>
      <c r="U77" s="2229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221"/>
      <c r="R78" s="2221"/>
      <c r="S78" s="2221"/>
      <c r="AA78" s="2208"/>
      <c r="AB78" s="2208"/>
      <c r="AC78" s="2208"/>
      <c r="AD78" s="2208"/>
    </row>
    <row r="79" spans="2:61" ht="11.25" customHeight="1">
      <c r="BF79" s="2198" t="s">
        <v>0</v>
      </c>
      <c r="BG79" s="2198"/>
      <c r="BH79" s="2198"/>
      <c r="BI79" s="2198"/>
    </row>
    <row r="80" spans="2:61" ht="11.25" customHeight="1">
      <c r="B80" s="1775" t="str">
        <f>OHJE!I5</f>
        <v>Yritystulkin tarjoavat</v>
      </c>
      <c r="C80" s="1775"/>
      <c r="I80" s="1747"/>
      <c r="J80" s="1747"/>
      <c r="K80" s="1747"/>
      <c r="L80" s="1747"/>
      <c r="M80" s="1747"/>
      <c r="N80" s="1747"/>
      <c r="O80" s="1747"/>
      <c r="P80" s="720"/>
      <c r="Q80" s="1383"/>
      <c r="R80" s="1385" t="str">
        <f>OHJE!I5</f>
        <v>Yritystulkin tarjoavat</v>
      </c>
      <c r="S80" s="1383"/>
      <c r="T80" s="717"/>
      <c r="U80" s="717"/>
      <c r="V80" s="718"/>
      <c r="W80" s="2220"/>
      <c r="X80" s="2220"/>
      <c r="Y80" s="2220"/>
      <c r="Z80" s="719"/>
      <c r="AA80" s="1775" t="str">
        <f>OHJE!I5</f>
        <v>Yritystulkin tarjoavat</v>
      </c>
      <c r="AB80" s="1775"/>
      <c r="AK80" s="1747"/>
      <c r="AL80" s="1747"/>
      <c r="AM80" s="1747"/>
      <c r="AN80" s="1747"/>
      <c r="AO80" s="1747"/>
      <c r="AP80" s="1747"/>
      <c r="AR80" s="50" t="str">
        <f>OHJE!I5</f>
        <v>Yritystulkin tarjoavat</v>
      </c>
      <c r="AW80" s="1744"/>
      <c r="AX80" s="1744"/>
      <c r="AY80" s="1744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Iisalmi, Lapinlahti, Sonkajärvi, Vieremä</v>
      </c>
      <c r="C81" s="260"/>
      <c r="D81" s="260"/>
      <c r="E81" s="260"/>
      <c r="F81" s="1382"/>
      <c r="G81" s="1382"/>
      <c r="H81" s="1382"/>
      <c r="I81" s="1382"/>
      <c r="J81" s="2217" t="str">
        <f>OHJE!G24</f>
        <v>YT22 Toimivan yrityksen tulossuunnitelma</v>
      </c>
      <c r="K81" s="2217"/>
      <c r="L81" s="2217"/>
      <c r="M81" s="2217"/>
      <c r="N81" s="2217"/>
      <c r="O81" s="2217"/>
      <c r="Q81" s="709"/>
      <c r="R81" s="2240" t="str">
        <f>OHJE!H7</f>
        <v>Iisalmi, Lapinlahti, Sonkajärvi, Vieremä</v>
      </c>
      <c r="S81" s="2240"/>
      <c r="T81" s="2240"/>
      <c r="U81" s="2240"/>
      <c r="V81" s="2240"/>
      <c r="W81" s="2217" t="str">
        <f>OHJE!G24</f>
        <v>YT22 Toimivan yrityksen tulossuunnitelma</v>
      </c>
      <c r="X81" s="2217"/>
      <c r="Y81" s="2217"/>
      <c r="AA81" s="2240" t="str">
        <f>OHJE!H7</f>
        <v>Iisalmi, Lapinlahti, Sonkajärvi, Vieremä</v>
      </c>
      <c r="AB81" s="2240"/>
      <c r="AC81" s="2240"/>
      <c r="AD81" s="2240"/>
      <c r="AE81" s="2240"/>
      <c r="AF81" s="2240"/>
      <c r="AG81" s="2240"/>
      <c r="AH81" s="2240"/>
      <c r="AI81" s="2240"/>
      <c r="AJ81" s="2240"/>
      <c r="AK81" s="1744" t="str">
        <f>OHJE!G24</f>
        <v>YT22 Toimivan yrityksen tulossuunnitelma</v>
      </c>
      <c r="AL81" s="1744"/>
      <c r="AM81" s="1744"/>
      <c r="AN81" s="1744"/>
      <c r="AO81" s="1744"/>
      <c r="AP81" s="1744"/>
      <c r="AR81" s="2221" t="str">
        <f>OHJE!H7</f>
        <v>Iisalmi, Lapinlahti, Sonkajärvi, Vieremä</v>
      </c>
      <c r="AS81" s="2221"/>
      <c r="AT81" s="2221"/>
      <c r="AU81" s="2221"/>
      <c r="AV81" s="2221"/>
      <c r="AW81" s="1744" t="str">
        <f>OHJE!G24</f>
        <v>YT22 Toimivan yrityksen tulossuunnitelma</v>
      </c>
      <c r="AX81" s="1744"/>
      <c r="AY81" s="1744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Iisalmi, Lapinlahti, Sonkajärvi, Vieremä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HBdRfTbVm/IYoZcCXHu2kEdWNtRLw9KHY/Ii3cPkBMBxMUri9jPQJUfvERTPfgrx9ye5mhTME3SiAM4qmIYYJg==" saltValue="1FLfppM/Op4vgE0O1whLQQ==" spinCount="100000" sheet="1" objects="1" scenarios="1" selectLockedCells="1"/>
  <mergeCells count="287"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60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1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76"/>
      <c r="F3" s="2277"/>
      <c r="G3" s="2277"/>
      <c r="H3" s="2277"/>
      <c r="I3" s="2278"/>
      <c r="J3" s="2276" t="str">
        <f>'4. T7 LAINAT '!F20</f>
        <v>Ennuste 1</v>
      </c>
      <c r="K3" s="2277"/>
      <c r="L3" s="2277"/>
      <c r="M3" s="2277"/>
      <c r="N3" s="2277"/>
      <c r="O3" s="2278"/>
      <c r="P3" s="2276" t="str">
        <f>'4. T7 LAINAT '!I20</f>
        <v>Ennuste 2</v>
      </c>
      <c r="Q3" s="2277"/>
      <c r="R3" s="2277"/>
      <c r="S3" s="2277"/>
      <c r="T3" s="2277"/>
      <c r="U3" s="2278"/>
      <c r="V3" s="2276" t="str">
        <f>'4. T7 LAINAT '!L20</f>
        <v>Ennuste 3</v>
      </c>
      <c r="W3" s="2277"/>
      <c r="X3" s="2277"/>
      <c r="Y3" s="2277"/>
      <c r="Z3" s="2277"/>
      <c r="AA3" s="2278"/>
      <c r="AB3" s="2276" t="s">
        <v>257</v>
      </c>
      <c r="AC3" s="2277"/>
      <c r="AD3" s="2277"/>
      <c r="AE3" s="2277"/>
      <c r="AF3" s="2277"/>
      <c r="AG3" s="2278"/>
      <c r="AH3" s="2276" t="s">
        <v>350</v>
      </c>
      <c r="AI3" s="2277"/>
      <c r="AJ3" s="2277"/>
      <c r="AK3" s="2277"/>
      <c r="AL3" s="2277"/>
      <c r="AM3" s="2278"/>
    </row>
    <row r="4" spans="1:39">
      <c r="E4" s="2269"/>
      <c r="F4" s="2270"/>
      <c r="G4" s="2270"/>
      <c r="H4" s="2270"/>
      <c r="I4" s="2271"/>
      <c r="J4" s="2269">
        <f>'4. T7 LAINAT '!F21</f>
        <v>2025</v>
      </c>
      <c r="K4" s="2270"/>
      <c r="L4" s="2270"/>
      <c r="M4" s="2270"/>
      <c r="N4" s="2270"/>
      <c r="O4" s="2271"/>
      <c r="P4" s="2269">
        <f>'4. T7 LAINAT '!I21</f>
        <v>2026</v>
      </c>
      <c r="Q4" s="2270"/>
      <c r="R4" s="2270"/>
      <c r="S4" s="2270"/>
      <c r="T4" s="2270"/>
      <c r="U4" s="2271"/>
      <c r="V4" s="2269">
        <f>'4. T7 LAINAT '!L21</f>
        <v>2027</v>
      </c>
      <c r="W4" s="2270"/>
      <c r="X4" s="2270"/>
      <c r="Y4" s="2270"/>
      <c r="Z4" s="2270"/>
      <c r="AA4" s="2271"/>
      <c r="AB4" s="2269">
        <f>'4. T7 LAINAT '!O21</f>
        <v>2028</v>
      </c>
      <c r="AC4" s="2270"/>
      <c r="AD4" s="2270"/>
      <c r="AE4" s="2270"/>
      <c r="AF4" s="2270"/>
      <c r="AG4" s="2271"/>
      <c r="AH4" s="2269">
        <f>'4. T7 LAINAT '!O21+1</f>
        <v>2029</v>
      </c>
      <c r="AI4" s="2270"/>
      <c r="AJ4" s="2270"/>
      <c r="AK4" s="2270"/>
      <c r="AL4" s="2270"/>
      <c r="AM4" s="2271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76">
        <f>E3</f>
        <v>0</v>
      </c>
      <c r="F38" s="2277"/>
      <c r="G38" s="2277"/>
      <c r="H38" s="2277"/>
      <c r="I38" s="2278"/>
      <c r="J38" s="2276" t="str">
        <f>J3</f>
        <v>Ennuste 1</v>
      </c>
      <c r="K38" s="2277"/>
      <c r="L38" s="2277"/>
      <c r="M38" s="2277"/>
      <c r="N38" s="2277"/>
      <c r="O38" s="2278"/>
      <c r="P38" s="2276" t="str">
        <f>P3</f>
        <v>Ennuste 2</v>
      </c>
      <c r="Q38" s="2277"/>
      <c r="R38" s="2277"/>
      <c r="S38" s="2277"/>
      <c r="T38" s="2277"/>
      <c r="U38" s="2278"/>
      <c r="V38" s="2276" t="str">
        <f>V3</f>
        <v>Ennuste 3</v>
      </c>
      <c r="W38" s="2277"/>
      <c r="X38" s="2277"/>
      <c r="Y38" s="2277"/>
      <c r="Z38" s="2277"/>
      <c r="AA38" s="2278"/>
      <c r="AB38" s="2276" t="s">
        <v>257</v>
      </c>
      <c r="AC38" s="2277"/>
      <c r="AD38" s="2277"/>
      <c r="AE38" s="2277"/>
      <c r="AF38" s="2277"/>
      <c r="AG38" s="2278"/>
      <c r="AH38" s="2276" t="s">
        <v>282</v>
      </c>
      <c r="AI38" s="2277"/>
      <c r="AJ38" s="2277"/>
      <c r="AK38" s="2277"/>
      <c r="AL38" s="2277"/>
      <c r="AM38" s="2278"/>
    </row>
    <row r="39" spans="1:39" ht="12.9" thickBot="1">
      <c r="B39" s="6" t="s">
        <v>128</v>
      </c>
      <c r="C39" s="6" t="s">
        <v>135</v>
      </c>
      <c r="D39" s="6" t="s">
        <v>126</v>
      </c>
      <c r="E39" s="2269">
        <f>E4</f>
        <v>0</v>
      </c>
      <c r="F39" s="2270"/>
      <c r="G39" s="2270"/>
      <c r="H39" s="2270"/>
      <c r="I39" s="2271"/>
      <c r="J39" s="2269">
        <f>J4</f>
        <v>2025</v>
      </c>
      <c r="K39" s="2270"/>
      <c r="L39" s="2270"/>
      <c r="M39" s="2270"/>
      <c r="N39" s="2270"/>
      <c r="O39" s="2271"/>
      <c r="P39" s="2279">
        <f>P4</f>
        <v>2026</v>
      </c>
      <c r="Q39" s="2280"/>
      <c r="R39" s="2280"/>
      <c r="S39" s="2280"/>
      <c r="T39" s="2280"/>
      <c r="U39" s="2281"/>
      <c r="V39" s="2279">
        <f>V4</f>
        <v>2027</v>
      </c>
      <c r="W39" s="2280"/>
      <c r="X39" s="2280"/>
      <c r="Y39" s="2280"/>
      <c r="Z39" s="2280"/>
      <c r="AA39" s="2281"/>
      <c r="AB39" s="2279">
        <f>AB4</f>
        <v>2028</v>
      </c>
      <c r="AC39" s="2280"/>
      <c r="AD39" s="2280"/>
      <c r="AE39" s="2280"/>
      <c r="AF39" s="2280"/>
      <c r="AG39" s="2281"/>
      <c r="AH39" s="2279">
        <f>AH4</f>
        <v>2029</v>
      </c>
      <c r="AI39" s="2280"/>
      <c r="AJ39" s="2280"/>
      <c r="AK39" s="2280"/>
      <c r="AL39" s="2280"/>
      <c r="AM39" s="2281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5">
        <f>E4</f>
        <v>0</v>
      </c>
      <c r="F57" s="2285"/>
      <c r="G57" s="2285"/>
      <c r="H57" s="2285"/>
      <c r="I57" s="2286"/>
      <c r="J57" s="2272">
        <f>J4</f>
        <v>2025</v>
      </c>
      <c r="K57" s="2273"/>
      <c r="L57" s="2273"/>
      <c r="M57" s="2273"/>
      <c r="N57" s="2273"/>
      <c r="O57" s="2274"/>
      <c r="P57" s="2272">
        <f>P4</f>
        <v>2026</v>
      </c>
      <c r="Q57" s="2273"/>
      <c r="R57" s="2273"/>
      <c r="S57" s="2273"/>
      <c r="T57" s="2273"/>
      <c r="U57" s="2274"/>
      <c r="V57" s="2272">
        <f>V4</f>
        <v>2027</v>
      </c>
      <c r="W57" s="2273"/>
      <c r="X57" s="2273"/>
      <c r="Y57" s="2273"/>
      <c r="Z57" s="2273"/>
      <c r="AA57" s="2274"/>
      <c r="AB57" s="2272">
        <f>AB4</f>
        <v>2028</v>
      </c>
      <c r="AC57" s="2273"/>
      <c r="AD57" s="2273"/>
      <c r="AE57" s="2273"/>
      <c r="AF57" s="2273"/>
      <c r="AG57" s="2274"/>
      <c r="AH57" s="2272">
        <f>AH4</f>
        <v>2029</v>
      </c>
      <c r="AI57" s="2273"/>
      <c r="AJ57" s="2273"/>
      <c r="AK57" s="2273"/>
      <c r="AL57" s="2273"/>
      <c r="AM57" s="2274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75"/>
      <c r="E72" s="2275"/>
      <c r="F72" s="2275"/>
      <c r="G72" s="2275"/>
      <c r="H72" s="2275"/>
      <c r="I72" s="2275"/>
      <c r="J72" s="86"/>
      <c r="K72" s="2275"/>
      <c r="L72" s="2275"/>
      <c r="M72" s="2275"/>
      <c r="N72" s="2275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98"/>
      <c r="D90" s="2098"/>
      <c r="E90" s="2098"/>
      <c r="F90" s="2098"/>
      <c r="G90" s="2098"/>
      <c r="H90" s="2098"/>
      <c r="I90" s="2287"/>
      <c r="J90" s="2098"/>
      <c r="K90" s="2098"/>
      <c r="L90" s="2098"/>
      <c r="M90" s="2098"/>
      <c r="N90" s="2098"/>
      <c r="O90" s="2287"/>
      <c r="P90"/>
      <c r="Q90"/>
    </row>
    <row r="91" spans="1:18">
      <c r="A91" s="1163"/>
      <c r="B91" s="119"/>
      <c r="C91" s="2099"/>
      <c r="D91" s="2099"/>
      <c r="E91" s="2099"/>
      <c r="F91" s="2099"/>
      <c r="G91" s="2099"/>
      <c r="H91" s="2099"/>
      <c r="I91" s="1741"/>
      <c r="J91" s="2099"/>
      <c r="K91" s="2099"/>
      <c r="L91" s="2099"/>
      <c r="M91" s="2099"/>
      <c r="N91" s="2099"/>
      <c r="O91" s="1741"/>
      <c r="P91" s="2"/>
      <c r="Q91" s="2"/>
    </row>
    <row r="92" spans="1:18">
      <c r="A92" s="138"/>
      <c r="B92" s="119"/>
      <c r="C92" s="2099"/>
      <c r="D92" s="2099"/>
      <c r="E92" s="2099"/>
      <c r="F92" s="2099"/>
      <c r="G92" s="2099"/>
      <c r="H92" s="2099"/>
      <c r="I92" s="1741"/>
      <c r="J92" s="2099"/>
      <c r="K92" s="2099"/>
      <c r="L92" s="2099"/>
      <c r="M92" s="2099"/>
      <c r="N92" s="2099"/>
      <c r="O92" s="1741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4"/>
      <c r="D95" s="226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4"/>
      <c r="F95" s="226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4"/>
      <c r="H95" s="226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4"/>
      <c r="J95" s="2288"/>
      <c r="K95" s="2288"/>
    </row>
    <row r="96" spans="1:18">
      <c r="A96" s="4" t="s">
        <v>483</v>
      </c>
      <c r="B96" s="2263">
        <f>B95*'9. T5 KASSABUDJETTI  '!$F$29%</f>
        <v>0</v>
      </c>
      <c r="C96" s="2264"/>
      <c r="D96" s="2263">
        <f>D95*'9. T5 KASSABUDJETTI  '!$F$29%</f>
        <v>0</v>
      </c>
      <c r="E96" s="2264"/>
      <c r="F96" s="2263">
        <f>F95*'9. T5 KASSABUDJETTI  '!$F$29%</f>
        <v>0</v>
      </c>
      <c r="G96" s="2264"/>
      <c r="H96" s="2263">
        <f>H95*'9. T5 KASSABUDJETTI  '!$F$29%</f>
        <v>0</v>
      </c>
      <c r="I96" s="2264"/>
      <c r="J96" s="338"/>
      <c r="K96" s="338"/>
    </row>
    <row r="97" spans="1:19">
      <c r="A97" s="4" t="s">
        <v>147</v>
      </c>
      <c r="B97" s="2283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84"/>
      <c r="D97" s="2283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84"/>
      <c r="F97" s="2283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84"/>
      <c r="H97" s="2283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84"/>
      <c r="J97" s="2262"/>
      <c r="K97" s="2262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67" t="s">
        <v>107</v>
      </c>
      <c r="K101" s="2268"/>
      <c r="L101" s="2267" t="s">
        <v>99</v>
      </c>
      <c r="M101" s="2268"/>
      <c r="N101" s="2267" t="s">
        <v>98</v>
      </c>
      <c r="O101" s="2268"/>
      <c r="P101" s="2267" t="s">
        <v>100</v>
      </c>
      <c r="Q101" s="2268"/>
      <c r="R101" s="2267" t="str">
        <f>AB3</f>
        <v>Ennuste 4</v>
      </c>
      <c r="S101" s="2268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65"/>
      <c r="K102" s="2266"/>
      <c r="L102" s="2265">
        <f>J4</f>
        <v>2025</v>
      </c>
      <c r="M102" s="2266"/>
      <c r="N102" s="2265">
        <f>P4</f>
        <v>2026</v>
      </c>
      <c r="O102" s="2266"/>
      <c r="P102" s="2265">
        <f>V4</f>
        <v>2027</v>
      </c>
      <c r="Q102" s="2266"/>
      <c r="R102" s="2265">
        <f>AB4</f>
        <v>2028</v>
      </c>
      <c r="S102" s="2266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82"/>
      <c r="C149" s="2282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P4:U4"/>
    <mergeCell ref="V4:AA4"/>
    <mergeCell ref="V57:AA57"/>
    <mergeCell ref="K72:N72"/>
    <mergeCell ref="J57:O57"/>
    <mergeCell ref="J38:O38"/>
    <mergeCell ref="P39:U39"/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56"/>
      <c r="K3" s="1756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9"/>
      <c r="F5" s="1760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7"/>
      <c r="C7" s="1757"/>
      <c r="D7" s="1758"/>
      <c r="E7" s="1765"/>
      <c r="F7" s="1766"/>
      <c r="G7" s="1766"/>
      <c r="H7" s="1766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7">
        <v>0</v>
      </c>
      <c r="C9" s="1757"/>
      <c r="D9" s="1758"/>
      <c r="E9" s="1769"/>
      <c r="F9" s="1769"/>
      <c r="G9" s="1769"/>
      <c r="H9" s="1769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70" t="s">
        <v>747</v>
      </c>
      <c r="F10" s="1770"/>
      <c r="G10" s="1770"/>
      <c r="H10" s="1770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2">
        <v>0</v>
      </c>
      <c r="C11" s="1773"/>
      <c r="D11" s="1774"/>
      <c r="E11" s="1769"/>
      <c r="F11" s="1769"/>
      <c r="G11" s="1769"/>
      <c r="H11" s="1769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3"/>
      <c r="C12" s="1773"/>
      <c r="D12" s="1774"/>
      <c r="E12" s="1770" t="s">
        <v>748</v>
      </c>
      <c r="F12" s="1770"/>
      <c r="G12" s="1770"/>
      <c r="H12" s="1770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3"/>
      <c r="C13" s="1773"/>
      <c r="D13" s="1774"/>
      <c r="E13" s="1771"/>
      <c r="F13" s="1771"/>
      <c r="G13" s="1771"/>
      <c r="H13" s="1771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1" t="s">
        <v>199</v>
      </c>
      <c r="C15" s="1762"/>
      <c r="D15" s="1389" t="s">
        <v>110</v>
      </c>
      <c r="E15" s="1390" t="s">
        <v>98</v>
      </c>
      <c r="F15" s="1390" t="s">
        <v>100</v>
      </c>
      <c r="G15" s="1390" t="s">
        <v>257</v>
      </c>
      <c r="H15" s="1767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3"/>
      <c r="C16" s="1764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68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1" t="s">
        <v>261</v>
      </c>
      <c r="C44" s="1762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67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3"/>
      <c r="C45" s="1764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68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78" t="s">
        <v>544</v>
      </c>
      <c r="C46" s="1779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76" t="s">
        <v>94</v>
      </c>
      <c r="C53" s="1777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52" t="s">
        <v>470</v>
      </c>
      <c r="K54" s="1752"/>
      <c r="L54" s="1753">
        <v>0</v>
      </c>
      <c r="M54" s="1754">
        <v>0</v>
      </c>
      <c r="N54" s="1755">
        <v>0</v>
      </c>
      <c r="O54" s="1755"/>
      <c r="P54" s="1755"/>
      <c r="Q54" s="1755"/>
      <c r="R54" s="1755"/>
      <c r="S54" s="1755"/>
      <c r="T54" s="1755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52"/>
      <c r="K55" s="1752"/>
      <c r="L55" s="1753"/>
      <c r="M55" s="1754"/>
      <c r="N55" s="1755"/>
      <c r="O55" s="1755"/>
      <c r="P55" s="1755"/>
      <c r="Q55" s="1755"/>
      <c r="R55" s="1755"/>
      <c r="S55" s="1755"/>
      <c r="T55" s="1755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52" t="s">
        <v>472</v>
      </c>
      <c r="K56" s="1752"/>
      <c r="L56" s="1753">
        <v>0</v>
      </c>
      <c r="M56" s="1754">
        <v>0</v>
      </c>
      <c r="N56" s="1755">
        <v>0</v>
      </c>
      <c r="O56" s="1755"/>
      <c r="P56" s="1755"/>
      <c r="Q56" s="1755"/>
      <c r="R56" s="1755"/>
      <c r="S56" s="1755"/>
      <c r="T56" s="1755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52"/>
      <c r="K57" s="1752"/>
      <c r="L57" s="1753"/>
      <c r="M57" s="1754"/>
      <c r="N57" s="1755"/>
      <c r="O57" s="1755"/>
      <c r="P57" s="1755"/>
      <c r="Q57" s="1755"/>
      <c r="R57" s="1755"/>
      <c r="S57" s="1755"/>
      <c r="T57" s="1755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52" t="s">
        <v>473</v>
      </c>
      <c r="K58" s="1752"/>
      <c r="L58" s="1753">
        <v>0</v>
      </c>
      <c r="M58" s="1754">
        <v>0</v>
      </c>
      <c r="N58" s="1755">
        <v>0</v>
      </c>
      <c r="O58" s="1755"/>
      <c r="P58" s="1755"/>
      <c r="Q58" s="1755"/>
      <c r="R58" s="1755"/>
      <c r="S58" s="1755"/>
      <c r="T58" s="1755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52"/>
      <c r="K59" s="1752"/>
      <c r="L59" s="1753"/>
      <c r="M59" s="1754"/>
      <c r="N59" s="1755"/>
      <c r="O59" s="1755"/>
      <c r="P59" s="1755"/>
      <c r="Q59" s="1755"/>
      <c r="R59" s="1755"/>
      <c r="S59" s="1755"/>
      <c r="T59" s="1755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52" t="s">
        <v>474</v>
      </c>
      <c r="K60" s="1752"/>
      <c r="L60" s="1753">
        <v>0</v>
      </c>
      <c r="M60" s="1754">
        <v>0</v>
      </c>
      <c r="N60" s="1755">
        <v>0</v>
      </c>
      <c r="O60" s="1755"/>
      <c r="P60" s="1755"/>
      <c r="Q60" s="1755"/>
      <c r="R60" s="1755"/>
      <c r="S60" s="1755"/>
      <c r="T60" s="1755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52"/>
      <c r="K61" s="1752"/>
      <c r="L61" s="1753"/>
      <c r="M61" s="1754"/>
      <c r="N61" s="1755"/>
      <c r="O61" s="1755"/>
      <c r="P61" s="1755"/>
      <c r="Q61" s="1755"/>
      <c r="R61" s="1755"/>
      <c r="S61" s="1755"/>
      <c r="T61" s="1755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7" t="str">
        <f>OHJE!I5</f>
        <v>Yritystulkin tarjoavat</v>
      </c>
      <c r="F66" s="1747"/>
      <c r="G66" s="1747"/>
      <c r="H66" s="1747"/>
      <c r="J66"/>
    </row>
    <row r="67" spans="2:12">
      <c r="B67" s="1775" t="str">
        <f>OHJE!G24</f>
        <v>YT22 Toimivan yrityksen tulossuunnitelma</v>
      </c>
      <c r="C67" s="1775"/>
      <c r="D67" s="1780" t="str">
        <f>OHJE!H7</f>
        <v>Iisalmi, Lapinlahti, Sonkajärvi, Vieremä</v>
      </c>
      <c r="E67" s="1780"/>
      <c r="F67" s="1780"/>
      <c r="G67" s="1780"/>
      <c r="H67" s="1780"/>
      <c r="J67"/>
      <c r="L67" s="1751">
        <v>0</v>
      </c>
    </row>
    <row r="68" spans="2:12">
      <c r="B68" s="1775"/>
      <c r="C68" s="1775"/>
      <c r="D68" s="992"/>
      <c r="E68" s="992"/>
      <c r="F68" s="992"/>
      <c r="G68" s="992"/>
      <c r="H68" s="992"/>
      <c r="L68" s="1751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B67:C67"/>
    <mergeCell ref="B68:C68"/>
    <mergeCell ref="H15:H16"/>
    <mergeCell ref="B53:C53"/>
    <mergeCell ref="B46:C46"/>
    <mergeCell ref="D67:H67"/>
    <mergeCell ref="E66:H66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N56:T57"/>
    <mergeCell ref="M56:M57"/>
    <mergeCell ref="L56:L57"/>
    <mergeCell ref="J56:K57"/>
    <mergeCell ref="B9:D9"/>
    <mergeCell ref="J3:K3"/>
    <mergeCell ref="J54:K55"/>
    <mergeCell ref="L54:L55"/>
    <mergeCell ref="M54:M55"/>
    <mergeCell ref="N54:T55"/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7">
        <f>'1. T1 INVESTOINTISUUN.'!B7</f>
        <v>0</v>
      </c>
      <c r="C5" s="1757"/>
      <c r="D5" s="1757"/>
      <c r="E5" s="1757"/>
      <c r="F5" s="550"/>
      <c r="G5" s="1757">
        <f>'1. T1 INVESTOINTISUUN.'!B9</f>
        <v>0</v>
      </c>
      <c r="H5" s="1757"/>
      <c r="I5" s="1757"/>
      <c r="J5" s="1757"/>
      <c r="K5" s="1757"/>
      <c r="L5" s="1757"/>
      <c r="M5" s="495"/>
      <c r="N5" s="549"/>
      <c r="O5" s="1781">
        <f>'1. T1 INVESTOINTISUUN.'!E4</f>
        <v>0</v>
      </c>
      <c r="P5" s="1781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782"/>
      <c r="S6" s="1783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787" t="s">
        <v>0</v>
      </c>
      <c r="C7" s="1788"/>
      <c r="D7" s="1789"/>
      <c r="E7" s="1818" t="s">
        <v>101</v>
      </c>
      <c r="F7" s="1819"/>
      <c r="G7" s="1818" t="s">
        <v>101</v>
      </c>
      <c r="H7" s="1819"/>
      <c r="I7" s="1818" t="str">
        <f>'1. T1 INVESTOINTISUUN.'!D15</f>
        <v>Ennuste 1</v>
      </c>
      <c r="J7" s="1819"/>
      <c r="K7" s="1818" t="s">
        <v>98</v>
      </c>
      <c r="L7" s="1819"/>
      <c r="M7" s="1818" t="s">
        <v>100</v>
      </c>
      <c r="N7" s="1819"/>
      <c r="O7" s="1818" t="s">
        <v>257</v>
      </c>
      <c r="P7" s="1829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790"/>
      <c r="C8" s="1791"/>
      <c r="D8" s="1792"/>
      <c r="E8" s="1820">
        <v>2023</v>
      </c>
      <c r="F8" s="1821"/>
      <c r="G8" s="1820">
        <v>2024</v>
      </c>
      <c r="H8" s="1821"/>
      <c r="I8" s="1820">
        <f>'1. T1 INVESTOINTISUUN.'!D16</f>
        <v>2025</v>
      </c>
      <c r="J8" s="1821"/>
      <c r="K8" s="1825">
        <f>I8+1</f>
        <v>2026</v>
      </c>
      <c r="L8" s="1826"/>
      <c r="M8" s="1825">
        <f>K8+1</f>
        <v>2027</v>
      </c>
      <c r="N8" s="1826"/>
      <c r="O8" s="1825">
        <f>M8+1</f>
        <v>2028</v>
      </c>
      <c r="P8" s="1830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822">
        <v>12</v>
      </c>
      <c r="F10" s="1823"/>
      <c r="G10" s="1822" t="s">
        <v>393</v>
      </c>
      <c r="H10" s="1823"/>
      <c r="I10" s="1822">
        <v>12</v>
      </c>
      <c r="J10" s="1823"/>
      <c r="K10" s="1822" t="s">
        <v>393</v>
      </c>
      <c r="L10" s="1823"/>
      <c r="M10" s="1822" t="s">
        <v>393</v>
      </c>
      <c r="N10" s="1823"/>
      <c r="O10" s="1822" t="s">
        <v>393</v>
      </c>
      <c r="P10" s="1828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8" t="s">
        <v>86</v>
      </c>
      <c r="D26" s="1799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0" t="s">
        <v>349</v>
      </c>
      <c r="D28" s="1811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824">
        <v>1</v>
      </c>
      <c r="F33" s="1824"/>
      <c r="G33" s="1815">
        <f>E33</f>
        <v>1</v>
      </c>
      <c r="H33" s="1827"/>
      <c r="I33" s="1815">
        <f>G33</f>
        <v>1</v>
      </c>
      <c r="J33" s="1827"/>
      <c r="K33" s="1815">
        <f>I33</f>
        <v>1</v>
      </c>
      <c r="L33" s="1827"/>
      <c r="M33" s="1815">
        <f>K33</f>
        <v>1</v>
      </c>
      <c r="N33" s="1827"/>
      <c r="O33" s="1815">
        <f>M33</f>
        <v>1</v>
      </c>
      <c r="P33" s="1816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7" t="str">
        <f>OHJE!I5</f>
        <v>Yritystulkin tarjoavat</v>
      </c>
      <c r="N35" s="1747"/>
      <c r="O35" s="1747"/>
      <c r="P35" s="1747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80" t="str">
        <f>OHJE!H7</f>
        <v>Iisalmi, Lapinlahti, Sonkajärvi, Vieremä</v>
      </c>
      <c r="L36" s="1780"/>
      <c r="M36" s="1780"/>
      <c r="N36" s="1780"/>
      <c r="O36" s="1780"/>
      <c r="P36" s="1780"/>
    </row>
    <row r="37" spans="1:17">
      <c r="A37" s="2"/>
      <c r="B37" s="1806"/>
      <c r="C37" s="1806"/>
      <c r="D37" s="1806"/>
      <c r="E37" s="499"/>
      <c r="F37" s="499"/>
      <c r="G37" s="1802"/>
      <c r="H37" s="1802"/>
      <c r="I37" s="1802"/>
      <c r="J37" s="1802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97"/>
      <c r="H38" s="1797"/>
      <c r="I38" s="1797"/>
      <c r="J38" s="1797"/>
      <c r="K38" s="1797"/>
      <c r="L38" s="1797"/>
      <c r="M38" s="1797"/>
      <c r="N38" s="1797"/>
      <c r="O38" s="1797"/>
      <c r="P38" s="1797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97"/>
      <c r="L39" s="1797"/>
      <c r="M39" s="1797"/>
      <c r="N39" s="1797"/>
      <c r="O39" s="1797"/>
      <c r="P39" s="1797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97"/>
      <c r="L40" s="1797"/>
      <c r="M40" s="1797"/>
      <c r="N40" s="1797"/>
      <c r="O40" s="1797"/>
      <c r="P40" s="1797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97"/>
      <c r="L41" s="1797"/>
      <c r="M41" s="1797"/>
      <c r="N41" s="1797"/>
      <c r="O41" s="1797"/>
      <c r="P41" s="1797"/>
      <c r="Q41" s="128"/>
    </row>
    <row r="42" spans="1:17">
      <c r="B42" s="129"/>
      <c r="C42" s="130"/>
      <c r="D42" s="130"/>
      <c r="E42" s="130"/>
      <c r="F42" s="130"/>
      <c r="G42" s="1797"/>
      <c r="H42" s="1797"/>
      <c r="I42" s="1797"/>
      <c r="J42" s="1797"/>
      <c r="K42" s="1797"/>
      <c r="L42" s="1797"/>
      <c r="M42" s="1797"/>
      <c r="N42" s="1797"/>
      <c r="O42" s="1797"/>
      <c r="P42" s="1797"/>
      <c r="Q42" s="128"/>
    </row>
    <row r="43" spans="1:17">
      <c r="B43" s="129"/>
      <c r="C43" s="130"/>
      <c r="D43" s="130"/>
      <c r="E43" s="130"/>
      <c r="F43" s="130"/>
      <c r="G43" s="1797"/>
      <c r="H43" s="1797"/>
      <c r="I43" s="1797"/>
      <c r="J43" s="1797"/>
      <c r="K43" s="1797"/>
      <c r="L43" s="1797"/>
      <c r="M43" s="1797"/>
      <c r="N43" s="1797"/>
      <c r="O43" s="1797"/>
      <c r="P43" s="1797"/>
      <c r="Q43" s="128"/>
    </row>
    <row r="44" spans="1:17">
      <c r="B44" s="129"/>
      <c r="C44" s="130"/>
      <c r="D44" s="130"/>
      <c r="E44" s="130"/>
      <c r="F44" s="130"/>
      <c r="G44" s="1797"/>
      <c r="H44" s="1797"/>
      <c r="I44" s="1797"/>
      <c r="J44" s="1797"/>
      <c r="K44" s="1797"/>
      <c r="L44" s="1797"/>
      <c r="M44" s="1797"/>
      <c r="N44" s="1797"/>
      <c r="O44" s="1797"/>
      <c r="P44" s="1797"/>
      <c r="Q44" s="128"/>
    </row>
    <row r="45" spans="1:17">
      <c r="B45" s="129"/>
      <c r="C45" s="130"/>
      <c r="D45" s="130"/>
      <c r="E45" s="130"/>
      <c r="F45" s="130"/>
      <c r="G45" s="1797"/>
      <c r="H45" s="1797"/>
      <c r="I45" s="1797"/>
      <c r="J45" s="1797"/>
      <c r="K45" s="1797"/>
      <c r="L45" s="1797"/>
      <c r="M45" s="1797"/>
      <c r="N45" s="1797"/>
      <c r="O45" s="1797"/>
      <c r="P45" s="1797"/>
      <c r="Q45" s="128"/>
    </row>
    <row r="46" spans="1:17">
      <c r="B46" s="129"/>
      <c r="C46" s="130"/>
      <c r="D46" s="130"/>
      <c r="E46" s="130"/>
      <c r="F46" s="130"/>
      <c r="G46" s="1817"/>
      <c r="H46" s="1817"/>
      <c r="I46" s="1817"/>
      <c r="J46" s="1817"/>
      <c r="K46" s="1817"/>
      <c r="L46" s="1817"/>
      <c r="M46" s="1817"/>
      <c r="N46" s="1817"/>
      <c r="O46" s="1817"/>
      <c r="P46" s="1817"/>
      <c r="Q46" s="128"/>
    </row>
    <row r="47" spans="1:17">
      <c r="B47" s="1795"/>
      <c r="C47" s="1795"/>
      <c r="D47" s="1795"/>
      <c r="E47" s="132"/>
      <c r="F47" s="132"/>
      <c r="G47" s="1797"/>
      <c r="H47" s="1797"/>
      <c r="I47" s="1797"/>
      <c r="J47" s="1797"/>
      <c r="K47" s="1797"/>
      <c r="L47" s="1797"/>
      <c r="M47" s="1797"/>
      <c r="N47" s="1797"/>
      <c r="O47" s="1797"/>
      <c r="P47" s="1797"/>
      <c r="Q47" s="128"/>
    </row>
    <row r="48" spans="1:17">
      <c r="B48" s="129"/>
      <c r="C48" s="130"/>
      <c r="D48" s="130"/>
      <c r="E48" s="130"/>
      <c r="F48" s="130"/>
      <c r="G48" s="1797"/>
      <c r="H48" s="1797"/>
      <c r="I48" s="1797"/>
      <c r="J48" s="1797"/>
      <c r="K48" s="1797"/>
      <c r="L48" s="1797"/>
      <c r="M48" s="1797"/>
      <c r="N48" s="1797"/>
      <c r="O48" s="1797"/>
      <c r="P48" s="1797"/>
      <c r="Q48" s="128"/>
    </row>
    <row r="49" spans="2:21">
      <c r="B49" s="129"/>
      <c r="C49" s="130"/>
      <c r="D49" s="130"/>
      <c r="E49" s="130"/>
      <c r="F49" s="130"/>
      <c r="G49" s="1797"/>
      <c r="H49" s="1797"/>
      <c r="I49" s="1797"/>
      <c r="J49" s="1797"/>
      <c r="K49" s="1797"/>
      <c r="L49" s="1797"/>
      <c r="M49" s="1797"/>
      <c r="N49" s="1797"/>
      <c r="O49" s="1797"/>
      <c r="P49" s="1797"/>
      <c r="Q49" s="128"/>
    </row>
    <row r="50" spans="2:21">
      <c r="B50" s="129"/>
      <c r="C50" s="1808"/>
      <c r="D50" s="1808"/>
      <c r="E50" s="133"/>
      <c r="F50" s="133"/>
      <c r="G50" s="1797"/>
      <c r="H50" s="1797"/>
      <c r="I50" s="1797"/>
      <c r="J50" s="1797"/>
      <c r="K50" s="1797"/>
      <c r="L50" s="1797"/>
      <c r="M50" s="1797"/>
      <c r="N50" s="1797"/>
      <c r="O50" s="1797"/>
      <c r="P50" s="1797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97"/>
      <c r="H51" s="1797"/>
      <c r="I51" s="1797"/>
      <c r="J51" s="1797"/>
      <c r="K51" s="1797"/>
      <c r="L51" s="1797"/>
      <c r="M51" s="1797"/>
      <c r="N51" s="1797"/>
      <c r="O51" s="1797"/>
      <c r="P51" s="1797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97"/>
      <c r="H52" s="1797"/>
      <c r="I52" s="1797"/>
      <c r="J52" s="1797"/>
      <c r="K52" s="1797"/>
      <c r="L52" s="1797"/>
      <c r="M52" s="1797"/>
      <c r="N52" s="1797"/>
      <c r="O52" s="1797"/>
      <c r="P52" s="1797"/>
      <c r="Q52" s="128"/>
    </row>
    <row r="53" spans="2:21">
      <c r="B53" s="1807"/>
      <c r="C53" s="1807"/>
      <c r="D53" s="1807"/>
      <c r="E53" s="499"/>
      <c r="F53" s="499"/>
      <c r="G53" s="1797"/>
      <c r="H53" s="1797"/>
      <c r="I53" s="1797"/>
      <c r="J53" s="1797"/>
      <c r="K53" s="1797"/>
      <c r="L53" s="1797"/>
      <c r="M53" s="1797"/>
      <c r="N53" s="1797"/>
      <c r="O53" s="1797"/>
      <c r="P53" s="1797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9"/>
      <c r="C55" s="1809"/>
      <c r="D55" s="1809"/>
      <c r="E55" s="500"/>
      <c r="F55" s="500"/>
      <c r="G55" s="1803"/>
      <c r="H55" s="1804"/>
      <c r="I55" s="1803"/>
      <c r="J55" s="1804"/>
      <c r="K55" s="1803"/>
      <c r="L55" s="1804"/>
      <c r="M55" s="1803"/>
      <c r="N55" s="1804"/>
      <c r="O55" s="1803"/>
      <c r="P55" s="1804"/>
      <c r="Q55" s="128"/>
    </row>
    <row r="56" spans="2:21">
      <c r="B56" s="1786"/>
      <c r="C56" s="1786"/>
      <c r="D56" s="1786"/>
      <c r="E56" s="110"/>
      <c r="F56" s="110"/>
      <c r="G56" s="1797"/>
      <c r="H56" s="1797"/>
      <c r="I56" s="1797"/>
      <c r="J56" s="1797"/>
      <c r="K56" s="1797"/>
      <c r="L56" s="1797"/>
      <c r="M56" s="1797"/>
      <c r="N56" s="1797"/>
      <c r="O56" s="1797"/>
      <c r="P56" s="1797"/>
      <c r="Q56" s="128"/>
    </row>
    <row r="57" spans="2:21">
      <c r="B57" s="1786"/>
      <c r="C57" s="1786"/>
      <c r="D57" s="1786"/>
      <c r="E57" s="110"/>
      <c r="F57" s="110"/>
      <c r="G57" s="1797"/>
      <c r="H57" s="1797"/>
      <c r="I57" s="1797"/>
      <c r="J57" s="1797"/>
      <c r="K57" s="1797"/>
      <c r="L57" s="1797"/>
      <c r="M57" s="1797"/>
      <c r="N57" s="1797"/>
      <c r="O57" s="1797"/>
      <c r="P57" s="1797"/>
      <c r="Q57" s="128"/>
    </row>
    <row r="58" spans="2:21">
      <c r="B58" s="1786"/>
      <c r="C58" s="1786"/>
      <c r="D58" s="1786"/>
      <c r="E58" s="110"/>
      <c r="F58" s="110"/>
      <c r="G58" s="1797"/>
      <c r="H58" s="1797"/>
      <c r="I58" s="1797"/>
      <c r="J58" s="1797"/>
      <c r="K58" s="1797"/>
      <c r="L58" s="1797"/>
      <c r="M58" s="1797"/>
      <c r="N58" s="1797"/>
      <c r="O58" s="1797"/>
      <c r="P58" s="1797"/>
      <c r="Q58" s="128"/>
    </row>
    <row r="59" spans="2:21">
      <c r="B59" s="1786"/>
      <c r="C59" s="1786"/>
      <c r="D59" s="1786"/>
      <c r="E59" s="110"/>
      <c r="F59" s="110"/>
      <c r="G59" s="1797"/>
      <c r="H59" s="1797"/>
      <c r="I59" s="1797"/>
      <c r="J59" s="1797"/>
      <c r="K59" s="1797"/>
      <c r="L59" s="1797"/>
      <c r="M59" s="1797"/>
      <c r="N59" s="1797"/>
      <c r="O59" s="1797"/>
      <c r="P59" s="1797"/>
      <c r="Q59" s="128"/>
    </row>
    <row r="60" spans="2:21">
      <c r="B60" s="110"/>
      <c r="C60" s="110"/>
      <c r="D60" s="110"/>
      <c r="E60" s="110"/>
      <c r="F60" s="110"/>
      <c r="G60" s="1797"/>
      <c r="H60" s="1797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786"/>
      <c r="C61" s="1786"/>
      <c r="D61" s="1786"/>
      <c r="E61" s="110"/>
      <c r="F61" s="110"/>
      <c r="G61" s="1797"/>
      <c r="H61" s="1797"/>
      <c r="I61" s="1797"/>
      <c r="J61" s="1797"/>
      <c r="K61" s="1797"/>
      <c r="L61" s="1797"/>
      <c r="M61" s="1797"/>
      <c r="N61" s="1797"/>
      <c r="O61" s="1797"/>
      <c r="P61" s="1797"/>
      <c r="Q61" s="128"/>
      <c r="U61" s="1" t="s">
        <v>92</v>
      </c>
    </row>
    <row r="62" spans="2:21">
      <c r="B62" s="1786"/>
      <c r="C62" s="1786"/>
      <c r="D62" s="1786"/>
      <c r="E62" s="110"/>
      <c r="F62" s="110"/>
      <c r="G62" s="1797"/>
      <c r="H62" s="1797"/>
      <c r="I62" s="1797"/>
      <c r="J62" s="1797"/>
      <c r="K62" s="1797"/>
      <c r="L62" s="1797"/>
      <c r="M62" s="1797"/>
      <c r="N62" s="1797"/>
      <c r="O62" s="1797"/>
      <c r="P62" s="1797"/>
      <c r="Q62" s="128"/>
    </row>
    <row r="63" spans="2:21">
      <c r="B63" s="1786"/>
      <c r="C63" s="1786"/>
      <c r="D63" s="1786"/>
      <c r="E63" s="110"/>
      <c r="F63" s="110"/>
      <c r="G63" s="1801"/>
      <c r="H63" s="1801"/>
      <c r="I63" s="1801"/>
      <c r="J63" s="1801"/>
      <c r="K63" s="1801"/>
      <c r="L63" s="1801"/>
      <c r="M63" s="1801"/>
      <c r="N63" s="1801"/>
      <c r="O63" s="1801"/>
      <c r="P63" s="1801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786"/>
      <c r="C80" s="1786"/>
      <c r="D80" s="1786"/>
      <c r="E80" s="110"/>
      <c r="F80" s="110"/>
      <c r="G80" s="1800"/>
      <c r="H80" s="1800"/>
      <c r="I80" s="1800"/>
      <c r="J80" s="1800"/>
      <c r="K80" s="1800"/>
      <c r="L80" s="1805"/>
      <c r="M80" s="1804"/>
      <c r="N80" s="1804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13"/>
      <c r="D114" s="1814"/>
      <c r="E114" s="1814"/>
      <c r="F114" s="1814"/>
      <c r="G114" s="1814"/>
      <c r="H114" s="1795"/>
      <c r="I114" s="1795"/>
      <c r="J114" s="1795"/>
      <c r="K114" s="1795"/>
      <c r="L114" s="1795"/>
      <c r="M114" s="1795"/>
      <c r="N114" s="132"/>
      <c r="O114" s="132"/>
      <c r="P114" s="132"/>
      <c r="Q114" s="132"/>
    </row>
    <row r="115" spans="2:17">
      <c r="B115" s="134"/>
      <c r="C115" s="1814"/>
      <c r="D115" s="1814"/>
      <c r="E115" s="1814"/>
      <c r="F115" s="1814"/>
      <c r="G115" s="1814"/>
      <c r="H115" s="1796"/>
      <c r="I115" s="1796"/>
      <c r="J115" s="1796"/>
      <c r="K115" s="1796"/>
      <c r="L115" s="1796"/>
      <c r="M115" s="1796"/>
      <c r="N115" s="144"/>
      <c r="O115" s="144"/>
      <c r="P115" s="144"/>
      <c r="Q115" s="144"/>
    </row>
    <row r="116" spans="2:17">
      <c r="B116" s="134"/>
      <c r="C116" s="145"/>
      <c r="D116" s="1808"/>
      <c r="E116" s="1808"/>
      <c r="F116" s="1808"/>
      <c r="G116" s="1808"/>
      <c r="H116" s="1793"/>
      <c r="I116" s="1793"/>
      <c r="J116" s="1793"/>
      <c r="K116" s="1793"/>
      <c r="L116" s="1793"/>
      <c r="M116" s="179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3"/>
      <c r="I117" s="1793"/>
      <c r="J117" s="1793"/>
      <c r="K117" s="1794"/>
      <c r="L117" s="1793"/>
      <c r="M117" s="1794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3"/>
      <c r="I118" s="1793"/>
      <c r="J118" s="1793"/>
      <c r="K118" s="1794"/>
      <c r="L118" s="1793"/>
      <c r="M118" s="1794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3"/>
      <c r="I119" s="1793"/>
      <c r="J119" s="1793"/>
      <c r="K119" s="1794"/>
      <c r="L119" s="1793"/>
      <c r="M119" s="1794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3"/>
      <c r="I120" s="1793"/>
      <c r="J120" s="1784"/>
      <c r="K120" s="1784"/>
      <c r="L120" s="1784"/>
      <c r="M120" s="1784"/>
      <c r="N120" s="149"/>
      <c r="O120" s="149"/>
      <c r="P120" s="149"/>
      <c r="Q120" s="149"/>
    </row>
    <row r="121" spans="2:17">
      <c r="B121" s="134"/>
      <c r="C121" s="145"/>
      <c r="D121" s="1808"/>
      <c r="E121" s="1808"/>
      <c r="F121" s="1808"/>
      <c r="G121" s="1808"/>
      <c r="H121" s="1793"/>
      <c r="I121" s="1793"/>
      <c r="J121" s="1812"/>
      <c r="K121" s="1812"/>
      <c r="L121" s="1812"/>
      <c r="M121" s="1812"/>
      <c r="N121" s="150"/>
      <c r="O121" s="150"/>
      <c r="P121" s="150"/>
      <c r="Q121" s="150"/>
    </row>
    <row r="122" spans="2:17">
      <c r="B122" s="134"/>
      <c r="C122" s="145"/>
      <c r="D122" s="1785"/>
      <c r="E122" s="1785"/>
      <c r="F122" s="1785"/>
      <c r="G122" s="1785"/>
      <c r="H122" s="1793"/>
      <c r="I122" s="1794"/>
      <c r="J122" s="1793"/>
      <c r="K122" s="1794"/>
      <c r="L122" s="1793"/>
      <c r="M122" s="1794"/>
      <c r="N122" s="146"/>
      <c r="O122" s="146"/>
      <c r="P122" s="146"/>
      <c r="Q122" s="148"/>
    </row>
    <row r="123" spans="2:17">
      <c r="B123" s="134"/>
      <c r="C123" s="1813"/>
      <c r="D123" s="1814"/>
      <c r="E123" s="1814"/>
      <c r="F123" s="1814"/>
      <c r="G123" s="1814"/>
      <c r="H123" s="1795"/>
      <c r="I123" s="1795"/>
      <c r="J123" s="1795"/>
      <c r="K123" s="1795"/>
      <c r="L123" s="1795"/>
      <c r="M123" s="1795"/>
      <c r="N123" s="132"/>
      <c r="O123" s="132"/>
      <c r="P123" s="132"/>
      <c r="Q123" s="132"/>
    </row>
    <row r="124" spans="2:17">
      <c r="B124" s="134"/>
      <c r="C124" s="1814"/>
      <c r="D124" s="1814"/>
      <c r="E124" s="1814"/>
      <c r="F124" s="1814"/>
      <c r="G124" s="1814"/>
      <c r="H124" s="1796"/>
      <c r="I124" s="1796"/>
      <c r="J124" s="1796"/>
      <c r="K124" s="1796"/>
      <c r="L124" s="1796"/>
      <c r="M124" s="1796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3"/>
      <c r="I125" s="1794"/>
      <c r="J125" s="1793"/>
      <c r="K125" s="1794"/>
      <c r="L125" s="1793"/>
      <c r="M125" s="1794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3"/>
      <c r="I126" s="1794"/>
      <c r="J126" s="1793"/>
      <c r="K126" s="1794"/>
      <c r="L126" s="1793"/>
      <c r="M126" s="1794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12"/>
      <c r="I127" s="1812"/>
      <c r="J127" s="1793"/>
      <c r="K127" s="1794"/>
      <c r="L127" s="1793"/>
      <c r="M127" s="1794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3"/>
      <c r="I128" s="1794"/>
      <c r="J128" s="1793"/>
      <c r="K128" s="1794"/>
      <c r="L128" s="1793"/>
      <c r="M128" s="1794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3"/>
      <c r="I129" s="1794"/>
      <c r="J129" s="1793"/>
      <c r="K129" s="1794"/>
      <c r="L129" s="1793"/>
      <c r="M129" s="1794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56"/>
      <c r="N3" s="1756"/>
    </row>
    <row r="4" spans="1:21">
      <c r="B4" s="46" t="s">
        <v>685</v>
      </c>
      <c r="H4" s="83">
        <v>0</v>
      </c>
    </row>
    <row r="5" spans="1:21">
      <c r="B5" s="1851">
        <f>'1. T1 INVESTOINTISUUN.'!B7:D7</f>
        <v>0</v>
      </c>
      <c r="C5" s="1851"/>
      <c r="D5" s="1851"/>
      <c r="E5" s="1851"/>
      <c r="F5" s="1851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67"/>
      <c r="I6" s="1867"/>
      <c r="J6" s="1867"/>
      <c r="K6" s="1867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43">
        <f>'1. T1 INVESTOINTISUUN.'!B9:D9</f>
        <v>0</v>
      </c>
      <c r="C8" s="1843"/>
      <c r="D8" s="1843"/>
      <c r="E8" s="1843"/>
      <c r="F8" s="1843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73" t="s">
        <v>213</v>
      </c>
      <c r="C10" s="1874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52" t="s">
        <v>213</v>
      </c>
      <c r="N10" s="1853"/>
      <c r="O10" s="1853"/>
      <c r="P10" s="1853"/>
      <c r="Q10" s="1853"/>
      <c r="R10" s="1853"/>
      <c r="S10" s="1853"/>
      <c r="T10" s="1853"/>
      <c r="U10" s="1854"/>
    </row>
    <row r="11" spans="1:21" ht="12.75" customHeight="1">
      <c r="A11"/>
      <c r="B11" s="1875"/>
      <c r="C11" s="1876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52"/>
      <c r="N11" s="1853"/>
      <c r="O11" s="1853"/>
      <c r="P11" s="1853"/>
      <c r="Q11" s="1853"/>
      <c r="R11" s="1853"/>
      <c r="S11" s="1853"/>
      <c r="T11" s="1853"/>
      <c r="U11" s="1854"/>
    </row>
    <row r="12" spans="1:21" ht="12.75" customHeight="1" thickBot="1">
      <c r="A12" s="51"/>
      <c r="B12" s="1877"/>
      <c r="C12" s="1878"/>
      <c r="D12" s="1868"/>
      <c r="E12" s="1868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47" t="s">
        <v>407</v>
      </c>
      <c r="N15" s="1848"/>
      <c r="O15" s="1848"/>
      <c r="P15" s="1848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7" t="s">
        <v>266</v>
      </c>
      <c r="D16" s="1837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7" t="s">
        <v>730</v>
      </c>
      <c r="D21" s="1837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47" t="s">
        <v>407</v>
      </c>
      <c r="N23" s="1848"/>
      <c r="O23" s="1848"/>
      <c r="P23" s="1848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7" t="s">
        <v>730</v>
      </c>
      <c r="D24" s="1837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47" t="s">
        <v>407</v>
      </c>
      <c r="N27" s="1848"/>
      <c r="O27" s="1848"/>
      <c r="P27" s="1848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7" t="s">
        <v>730</v>
      </c>
      <c r="D28" s="1837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49" t="s">
        <v>255</v>
      </c>
      <c r="D30" s="1849"/>
      <c r="E30" s="1850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47" t="s">
        <v>407</v>
      </c>
      <c r="N31" s="1848"/>
      <c r="O31" s="1848"/>
      <c r="P31" s="1848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7" t="s">
        <v>730</v>
      </c>
      <c r="D32" s="1837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71" t="str">
        <f>'8. T4 RAHOITUSSUUN. '!C50</f>
        <v>Vaihto-omaisuus/liikevaihto (%)</v>
      </c>
      <c r="D40" s="1871"/>
      <c r="E40" s="1872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69" t="s">
        <v>281</v>
      </c>
      <c r="D43" s="1869"/>
      <c r="E43" s="1870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35" t="s">
        <v>441</v>
      </c>
      <c r="D45" s="1835"/>
      <c r="E45" s="1836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7" t="s">
        <v>306</v>
      </c>
      <c r="D46" s="1837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7" t="s">
        <v>307</v>
      </c>
      <c r="D47" s="1837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49" t="s">
        <v>211</v>
      </c>
      <c r="D48" s="1849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7" t="s">
        <v>448</v>
      </c>
      <c r="C51" s="1858"/>
      <c r="D51" s="1858"/>
      <c r="E51" s="1859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44" t="str">
        <f>B54</f>
        <v>VASTATTAVAA</v>
      </c>
      <c r="N53" s="1845"/>
      <c r="O53" s="1845"/>
      <c r="P53" s="1845"/>
      <c r="Q53" s="1845"/>
      <c r="R53" s="1845"/>
      <c r="S53" s="1845"/>
      <c r="T53" s="1845"/>
      <c r="U53" s="1846"/>
    </row>
    <row r="54" spans="1:21" ht="12.75" customHeight="1">
      <c r="A54" s="245"/>
      <c r="B54" s="1860" t="s">
        <v>214</v>
      </c>
      <c r="C54" s="1861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1" t="s">
        <v>305</v>
      </c>
      <c r="D59" s="1841"/>
      <c r="E59" s="1842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1" t="s">
        <v>353</v>
      </c>
      <c r="D61" s="1841"/>
      <c r="E61" s="1842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7" t="s">
        <v>432</v>
      </c>
      <c r="D64" s="1837"/>
      <c r="E64" s="1838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1" t="s">
        <v>610</v>
      </c>
      <c r="D65" s="1831"/>
      <c r="E65" s="1832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79" t="s">
        <v>224</v>
      </c>
      <c r="D66" s="1779"/>
      <c r="E66" s="1856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79" t="s">
        <v>236</v>
      </c>
      <c r="D67" s="1779"/>
      <c r="E67" s="1856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62" t="s">
        <v>226</v>
      </c>
      <c r="D68" s="1862"/>
      <c r="E68" s="1863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7" t="s">
        <v>241</v>
      </c>
      <c r="D69" s="1837"/>
      <c r="E69" s="1838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7" t="s">
        <v>240</v>
      </c>
      <c r="D74" s="1837"/>
      <c r="E74" s="1838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79" t="s">
        <v>238</v>
      </c>
      <c r="D75" s="1779"/>
      <c r="E75" s="1856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62" t="s">
        <v>226</v>
      </c>
      <c r="D76" s="1862"/>
      <c r="E76" s="1863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7" t="s">
        <v>712</v>
      </c>
      <c r="D78" s="1837"/>
      <c r="E78" s="1838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7" t="s">
        <v>241</v>
      </c>
      <c r="D79" s="1837"/>
      <c r="E79" s="1838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33" t="s">
        <v>614</v>
      </c>
      <c r="D82" s="1833"/>
      <c r="E82" s="1834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7" t="s">
        <v>242</v>
      </c>
      <c r="D84" s="1837"/>
      <c r="E84" s="1838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39" t="s">
        <v>563</v>
      </c>
      <c r="D85" s="1839"/>
      <c r="E85" s="1840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1" t="s">
        <v>611</v>
      </c>
      <c r="D86" s="1831"/>
      <c r="E86" s="1832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7" t="s">
        <v>716</v>
      </c>
      <c r="D88" s="1837"/>
      <c r="E88" s="1837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1" t="s">
        <v>613</v>
      </c>
      <c r="D89" s="1831"/>
      <c r="E89" s="1832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7" t="s">
        <v>717</v>
      </c>
      <c r="D90" s="1837"/>
      <c r="E90" s="1837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7" t="s">
        <v>718</v>
      </c>
      <c r="D92" s="1837"/>
      <c r="E92" s="1837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62" t="s">
        <v>719</v>
      </c>
      <c r="D93" s="1862"/>
      <c r="E93" s="1862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79" t="s">
        <v>612</v>
      </c>
      <c r="D95" s="1879"/>
      <c r="E95" s="1880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4" t="s">
        <v>250</v>
      </c>
      <c r="D96" s="1864"/>
      <c r="E96" s="1865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5" t="s">
        <v>449</v>
      </c>
      <c r="D98" s="1855"/>
      <c r="E98" s="1855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66" t="str">
        <f>OHJE!I5</f>
        <v>Yritystulkin tarjoavat</v>
      </c>
      <c r="J100" s="1866"/>
      <c r="K100" s="1866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80" t="str">
        <f>OHJE!H7</f>
        <v>Iisalmi, Lapinlahti, Sonkajärvi, Vieremä</v>
      </c>
      <c r="H101" s="1780"/>
      <c r="I101" s="1780"/>
      <c r="J101" s="1780"/>
      <c r="K101" s="1780"/>
    </row>
    <row r="102" spans="1:21">
      <c r="B102" s="1775"/>
      <c r="C102" s="1775"/>
      <c r="D102" s="1775"/>
      <c r="E102" s="1775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86:E86"/>
    <mergeCell ref="C82:E82"/>
    <mergeCell ref="C45:E45"/>
    <mergeCell ref="C78:E78"/>
    <mergeCell ref="C85:E85"/>
    <mergeCell ref="C61:E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1">
        <f>'2. &amp; 7. T2 TULOSSUUN. '!B5</f>
        <v>0</v>
      </c>
      <c r="C5" s="1851"/>
      <c r="D5" s="1851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881">
        <f>'1. T1 INVESTOINTISUUN.'!E4</f>
        <v>0</v>
      </c>
      <c r="P5" s="1881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3" t="s">
        <v>390</v>
      </c>
      <c r="C7" s="1882" t="s">
        <v>197</v>
      </c>
      <c r="D7" s="1882" t="s">
        <v>706</v>
      </c>
      <c r="E7" s="1885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4"/>
      <c r="C8" s="1883"/>
      <c r="D8" s="1883"/>
      <c r="E8" s="1886"/>
      <c r="F8" s="1895" t="s">
        <v>99</v>
      </c>
      <c r="G8" s="1896"/>
      <c r="H8" s="1897"/>
      <c r="I8" s="1895" t="s">
        <v>98</v>
      </c>
      <c r="J8" s="1896"/>
      <c r="K8" s="1897"/>
      <c r="L8" s="1895" t="s">
        <v>100</v>
      </c>
      <c r="M8" s="1896"/>
      <c r="N8" s="1897"/>
      <c r="O8" s="1895" t="s">
        <v>257</v>
      </c>
      <c r="P8" s="1896"/>
      <c r="Q8" s="1925"/>
    </row>
    <row r="9" spans="1:17" ht="10.95" customHeight="1">
      <c r="B9" s="1904"/>
      <c r="C9" s="1883"/>
      <c r="D9" s="1883"/>
      <c r="E9" s="1886"/>
      <c r="F9" s="1893">
        <f>'2. &amp; 7. T2 TULOSSUUN. '!I8</f>
        <v>2025</v>
      </c>
      <c r="G9" s="1894"/>
      <c r="H9" s="1900"/>
      <c r="I9" s="1893">
        <f>'2. &amp; 7. T2 TULOSSUUN. '!K8</f>
        <v>2026</v>
      </c>
      <c r="J9" s="1894"/>
      <c r="K9" s="1900"/>
      <c r="L9" s="1893">
        <f>'2. &amp; 7. T2 TULOSSUUN. '!M8</f>
        <v>2027</v>
      </c>
      <c r="M9" s="1894"/>
      <c r="N9" s="1900"/>
      <c r="O9" s="1926">
        <f>'2. &amp; 7. T2 TULOSSUUN. '!O8</f>
        <v>2028</v>
      </c>
      <c r="P9" s="1894"/>
      <c r="Q9" s="1927"/>
    </row>
    <row r="10" spans="1:17" ht="18" customHeight="1" thickBot="1">
      <c r="A10" s="51"/>
      <c r="B10" s="1426" t="s">
        <v>124</v>
      </c>
      <c r="C10" s="1884"/>
      <c r="D10" s="1884"/>
      <c r="E10" s="1887"/>
      <c r="F10" s="1898" t="s">
        <v>125</v>
      </c>
      <c r="G10" s="1899"/>
      <c r="H10" s="1041" t="s">
        <v>126</v>
      </c>
      <c r="I10" s="1898" t="s">
        <v>125</v>
      </c>
      <c r="J10" s="1899"/>
      <c r="K10" s="1041" t="s">
        <v>126</v>
      </c>
      <c r="L10" s="1898" t="s">
        <v>125</v>
      </c>
      <c r="M10" s="1899"/>
      <c r="N10" s="1041" t="s">
        <v>126</v>
      </c>
      <c r="O10" s="1898" t="s">
        <v>125</v>
      </c>
      <c r="P10" s="1899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5">
        <v>0</v>
      </c>
      <c r="G11" s="1916"/>
      <c r="H11" s="562">
        <f>IF(C11=0,0,($C11+F11-F11/4)*$E11)</f>
        <v>0</v>
      </c>
      <c r="I11" s="1917">
        <f t="shared" ref="I11:I17" si="0">IF(D11=0,0,IF(D11&lt;2,C11,(C11)/(D11-1)))</f>
        <v>0</v>
      </c>
      <c r="J11" s="1918"/>
      <c r="K11" s="563">
        <f t="shared" ref="K11:K17" si="1">IF(I11=0,0,($C11-I11/4)*$E11)</f>
        <v>0</v>
      </c>
      <c r="L11" s="1917">
        <f t="shared" ref="L11:L17" si="2">IF(D11=0,0,IF($C11-$I11&gt;I11,I11,$C11-$I11))</f>
        <v>0</v>
      </c>
      <c r="M11" s="1918"/>
      <c r="N11" s="563">
        <f t="shared" ref="N11:N17" si="3">IF(L11=0,0,($C11-I11-L11/4)*$E11)</f>
        <v>0</v>
      </c>
      <c r="O11" s="1917">
        <f t="shared" ref="O11:O17" si="4">IF(D11=0,0,IF($C11-$I11-L11&gt;L11,L11,$C11-$I11-L11))</f>
        <v>0</v>
      </c>
      <c r="P11" s="1918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907">
        <v>0</v>
      </c>
      <c r="G12" s="1908"/>
      <c r="H12" s="564">
        <f>IF(C12=0,0,($C12+F12-F12/4)*$E12)</f>
        <v>0</v>
      </c>
      <c r="I12" s="1901">
        <f t="shared" si="0"/>
        <v>0</v>
      </c>
      <c r="J12" s="1902"/>
      <c r="K12" s="564">
        <f t="shared" si="1"/>
        <v>0</v>
      </c>
      <c r="L12" s="1901">
        <f t="shared" si="2"/>
        <v>0</v>
      </c>
      <c r="M12" s="1902"/>
      <c r="N12" s="564">
        <f t="shared" si="3"/>
        <v>0</v>
      </c>
      <c r="O12" s="1901">
        <f t="shared" si="4"/>
        <v>0</v>
      </c>
      <c r="P12" s="1902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907">
        <v>0</v>
      </c>
      <c r="G13" s="1908"/>
      <c r="H13" s="564">
        <f t="shared" ref="H13:H17" si="6">IF(C13=0,0,($C13+F13-F13/4)*$E13)</f>
        <v>0</v>
      </c>
      <c r="I13" s="1901">
        <f t="shared" si="0"/>
        <v>0</v>
      </c>
      <c r="J13" s="1902"/>
      <c r="K13" s="564">
        <f t="shared" si="1"/>
        <v>0</v>
      </c>
      <c r="L13" s="1901">
        <f t="shared" si="2"/>
        <v>0</v>
      </c>
      <c r="M13" s="1902"/>
      <c r="N13" s="564">
        <f t="shared" si="3"/>
        <v>0</v>
      </c>
      <c r="O13" s="1923">
        <f t="shared" si="4"/>
        <v>0</v>
      </c>
      <c r="P13" s="1924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907">
        <v>0</v>
      </c>
      <c r="G14" s="1908"/>
      <c r="H14" s="564">
        <f t="shared" si="6"/>
        <v>0</v>
      </c>
      <c r="I14" s="1901">
        <f t="shared" si="0"/>
        <v>0</v>
      </c>
      <c r="J14" s="1902"/>
      <c r="K14" s="564">
        <f t="shared" si="1"/>
        <v>0</v>
      </c>
      <c r="L14" s="1901">
        <f t="shared" si="2"/>
        <v>0</v>
      </c>
      <c r="M14" s="1902"/>
      <c r="N14" s="564">
        <f t="shared" si="3"/>
        <v>0</v>
      </c>
      <c r="O14" s="1923">
        <f t="shared" si="4"/>
        <v>0</v>
      </c>
      <c r="P14" s="1924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907">
        <v>0</v>
      </c>
      <c r="G15" s="1908"/>
      <c r="H15" s="564">
        <f t="shared" si="6"/>
        <v>0</v>
      </c>
      <c r="I15" s="1901">
        <f t="shared" si="0"/>
        <v>0</v>
      </c>
      <c r="J15" s="1902"/>
      <c r="K15" s="564">
        <f t="shared" si="1"/>
        <v>0</v>
      </c>
      <c r="L15" s="1901">
        <f t="shared" si="2"/>
        <v>0</v>
      </c>
      <c r="M15" s="1902"/>
      <c r="N15" s="564">
        <f t="shared" si="3"/>
        <v>0</v>
      </c>
      <c r="O15" s="1901">
        <f t="shared" si="4"/>
        <v>0</v>
      </c>
      <c r="P15" s="1902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907">
        <v>0</v>
      </c>
      <c r="G16" s="1908"/>
      <c r="H16" s="564">
        <f t="shared" si="6"/>
        <v>0</v>
      </c>
      <c r="I16" s="1901">
        <f t="shared" si="0"/>
        <v>0</v>
      </c>
      <c r="J16" s="1902"/>
      <c r="K16" s="564">
        <f t="shared" si="1"/>
        <v>0</v>
      </c>
      <c r="L16" s="1901">
        <f t="shared" si="2"/>
        <v>0</v>
      </c>
      <c r="M16" s="1902"/>
      <c r="N16" s="564">
        <f t="shared" si="3"/>
        <v>0</v>
      </c>
      <c r="O16" s="1901">
        <f t="shared" si="4"/>
        <v>0</v>
      </c>
      <c r="P16" s="1902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3">
        <v>0</v>
      </c>
      <c r="G17" s="1914"/>
      <c r="H17" s="564">
        <f t="shared" si="6"/>
        <v>0</v>
      </c>
      <c r="I17" s="1919">
        <f t="shared" si="0"/>
        <v>0</v>
      </c>
      <c r="J17" s="1920"/>
      <c r="K17" s="565">
        <f t="shared" si="1"/>
        <v>0</v>
      </c>
      <c r="L17" s="1919">
        <f t="shared" si="2"/>
        <v>0</v>
      </c>
      <c r="M17" s="1920"/>
      <c r="N17" s="565">
        <f t="shared" si="3"/>
        <v>0</v>
      </c>
      <c r="O17" s="1919">
        <f t="shared" si="4"/>
        <v>0</v>
      </c>
      <c r="P17" s="1920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909">
        <f>SUM(F11:F17)</f>
        <v>0</v>
      </c>
      <c r="G18" s="1910"/>
      <c r="H18" s="566">
        <f>SUM(H11:H17)</f>
        <v>0</v>
      </c>
      <c r="I18" s="1909">
        <f>SUM(I11:I17)</f>
        <v>0</v>
      </c>
      <c r="J18" s="1910"/>
      <c r="K18" s="566">
        <f>SUM(K11:K17)</f>
        <v>0</v>
      </c>
      <c r="L18" s="1909">
        <f>SUM(L11:L17)</f>
        <v>0</v>
      </c>
      <c r="M18" s="1910"/>
      <c r="N18" s="566">
        <f>SUM(N11:N17)</f>
        <v>0</v>
      </c>
      <c r="O18" s="1909">
        <f>SUM(O11:O17)</f>
        <v>0</v>
      </c>
      <c r="P18" s="1910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1">
        <f>'3. T3 TASE '!G83</f>
        <v>0</v>
      </c>
      <c r="G19" s="1912"/>
      <c r="H19" s="634">
        <f>'AT2 Lainat,sotum., alv-osto'!O40</f>
        <v>0</v>
      </c>
      <c r="I19" s="1922">
        <f>'AT2 Lainat,sotum., alv-osto'!R40</f>
        <v>0</v>
      </c>
      <c r="J19" s="1912"/>
      <c r="K19" s="634">
        <f>'AT2 Lainat,sotum., alv-osto'!U40</f>
        <v>0</v>
      </c>
      <c r="L19" s="1922">
        <f>'AT2 Lainat,sotum., alv-osto'!X40</f>
        <v>0</v>
      </c>
      <c r="M19" s="1912"/>
      <c r="N19" s="634">
        <f>'AT2 Lainat,sotum., alv-osto'!AA40</f>
        <v>0</v>
      </c>
      <c r="O19" s="1922">
        <f>'AT2 Lainat,sotum., alv-osto'!AD40</f>
        <v>0</v>
      </c>
      <c r="P19" s="1912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888" t="s">
        <v>196</v>
      </c>
      <c r="D20" s="1905" t="s">
        <v>707</v>
      </c>
      <c r="E20" s="1906" t="s">
        <v>123</v>
      </c>
      <c r="F20" s="1891" t="str">
        <f>'1. T1 INVESTOINTISUUN.'!D15</f>
        <v>Ennuste 1</v>
      </c>
      <c r="G20" s="1892"/>
      <c r="H20" s="1892"/>
      <c r="I20" s="1891" t="str">
        <f>I8</f>
        <v>Ennuste 2</v>
      </c>
      <c r="J20" s="1892"/>
      <c r="K20" s="1892"/>
      <c r="L20" s="1891" t="str">
        <f>L8</f>
        <v>Ennuste 3</v>
      </c>
      <c r="M20" s="1892"/>
      <c r="N20" s="1921"/>
      <c r="O20" s="1892" t="s">
        <v>257</v>
      </c>
      <c r="P20" s="1892"/>
      <c r="Q20" s="1928"/>
    </row>
    <row r="21" spans="1:19" s="51" customFormat="1" ht="11.7" customHeight="1">
      <c r="B21" s="1435" t="s">
        <v>524</v>
      </c>
      <c r="C21" s="1889"/>
      <c r="D21" s="1883"/>
      <c r="E21" s="1886"/>
      <c r="F21" s="1893">
        <f>F9</f>
        <v>2025</v>
      </c>
      <c r="G21" s="1894"/>
      <c r="H21" s="1894"/>
      <c r="I21" s="1893">
        <f>I9</f>
        <v>2026</v>
      </c>
      <c r="J21" s="1894"/>
      <c r="K21" s="1894"/>
      <c r="L21" s="1893">
        <f>L9</f>
        <v>2027</v>
      </c>
      <c r="M21" s="1894"/>
      <c r="N21" s="1900"/>
      <c r="O21" s="1894">
        <f>O9</f>
        <v>2028</v>
      </c>
      <c r="P21" s="1894"/>
      <c r="Q21" s="1927"/>
    </row>
    <row r="22" spans="1:19" s="51" customFormat="1" ht="18" customHeight="1" thickBot="1">
      <c r="A22"/>
      <c r="B22" s="1426" t="s">
        <v>124</v>
      </c>
      <c r="C22" s="1890"/>
      <c r="D22" s="1884"/>
      <c r="E22" s="1887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7" t="str">
        <f>OHJE!I5</f>
        <v>Yritystulkin tarjoavat</v>
      </c>
      <c r="O52" s="1747"/>
      <c r="P52" s="1747"/>
      <c r="Q52" s="1747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80" t="str">
        <f>OHJE!H7</f>
        <v>Iisalmi, Lapinlahti, Sonkajärvi, Vieremä</v>
      </c>
      <c r="K53" s="1780"/>
      <c r="L53" s="1780"/>
      <c r="M53" s="1780"/>
      <c r="N53" s="1780"/>
      <c r="O53" s="1780"/>
      <c r="P53" s="1780"/>
      <c r="Q53" s="1780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  <mergeCell ref="O13:P13"/>
    <mergeCell ref="O14:P14"/>
    <mergeCell ref="O15:P15"/>
    <mergeCell ref="O16:P16"/>
    <mergeCell ref="L21:N21"/>
    <mergeCell ref="L15:M15"/>
    <mergeCell ref="I17:J17"/>
    <mergeCell ref="L20:N20"/>
    <mergeCell ref="I18:J18"/>
    <mergeCell ref="I19:J19"/>
    <mergeCell ref="L19:M19"/>
    <mergeCell ref="L18:M18"/>
    <mergeCell ref="L17:M17"/>
    <mergeCell ref="I12:J12"/>
    <mergeCell ref="I16:J16"/>
    <mergeCell ref="I15:J15"/>
    <mergeCell ref="I11:J11"/>
    <mergeCell ref="L11:M11"/>
    <mergeCell ref="L16:M16"/>
    <mergeCell ref="I14:J14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3"/>
      <c r="F2" s="1933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42"/>
      <c r="F3" s="1942"/>
      <c r="O3" s="1941"/>
      <c r="P3" s="1941"/>
      <c r="Q3" s="1941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0" t="s">
        <v>93</v>
      </c>
      <c r="L4" s="1940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1">
        <f>'2. &amp; 7. T2 TULOSSUUN. '!G5</f>
        <v>0</v>
      </c>
      <c r="F5" s="1851"/>
      <c r="G5" s="1851"/>
      <c r="H5" s="1851"/>
      <c r="I5" s="1851"/>
      <c r="J5" s="554">
        <f>'2. &amp; 7. T2 TULOSSUUN. '!K5</f>
        <v>0</v>
      </c>
      <c r="K5" s="1881">
        <f>'1. T1 INVESTOINTISUUN.'!E4</f>
        <v>0</v>
      </c>
      <c r="L5" s="1851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7" t="s">
        <v>444</v>
      </c>
      <c r="C7" s="1948"/>
      <c r="D7" s="1938" t="str">
        <f>'8. T4 RAHOITUSSUUN. '!G10</f>
        <v>Tot. tilikausi</v>
      </c>
      <c r="E7" s="1939"/>
      <c r="F7" s="1938" t="str">
        <f>'1. T1 INVESTOINTISUUN.'!D15</f>
        <v>Ennuste 1</v>
      </c>
      <c r="G7" s="1939"/>
      <c r="H7" s="1938" t="s">
        <v>98</v>
      </c>
      <c r="I7" s="1939"/>
      <c r="J7" s="1938" t="s">
        <v>100</v>
      </c>
      <c r="K7" s="1939"/>
      <c r="L7" s="1938" t="s">
        <v>257</v>
      </c>
      <c r="M7" s="1939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29" t="s">
        <v>627</v>
      </c>
      <c r="C8" s="1930"/>
      <c r="D8" s="1936">
        <f>'2. &amp; 7. T2 TULOSSUUN. '!G8</f>
        <v>2024</v>
      </c>
      <c r="E8" s="1937"/>
      <c r="F8" s="1936">
        <f>'2. &amp; 7. T2 TULOSSUUN. '!I8</f>
        <v>2025</v>
      </c>
      <c r="G8" s="1937"/>
      <c r="H8" s="1936">
        <f>'2. &amp; 7. T2 TULOSSUUN. '!K8</f>
        <v>2026</v>
      </c>
      <c r="I8" s="1937"/>
      <c r="J8" s="1936">
        <f>'2. &amp; 7. T2 TULOSSUUN. '!M8</f>
        <v>2027</v>
      </c>
      <c r="K8" s="1937"/>
      <c r="L8" s="1936">
        <f>'2. &amp; 7. T2 TULOSSUUN. '!O8</f>
        <v>2028</v>
      </c>
      <c r="M8" s="1937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1"/>
      <c r="C9" s="1932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4" t="str">
        <f>'2. &amp; 7. T2 TULOSSUUN. '!G10</f>
        <v>12</v>
      </c>
      <c r="E10" s="1935"/>
      <c r="F10" s="1934">
        <f>'2. &amp; 7. T2 TULOSSUUN. '!I10</f>
        <v>12</v>
      </c>
      <c r="G10" s="1935"/>
      <c r="H10" s="1934" t="str">
        <f>'2. &amp; 7. T2 TULOSSUUN. '!K10</f>
        <v>12</v>
      </c>
      <c r="I10" s="1935"/>
      <c r="J10" s="1934" t="str">
        <f>'2. &amp; 7. T2 TULOSSUUN. '!M10</f>
        <v>12</v>
      </c>
      <c r="K10" s="1935"/>
      <c r="L10" s="1934" t="str">
        <f>'2. &amp; 7. T2 TULOSSUUN. '!O10</f>
        <v>12</v>
      </c>
      <c r="M10" s="1935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44" t="s">
        <v>515</v>
      </c>
      <c r="P11" s="1945"/>
      <c r="Q11" s="1945"/>
      <c r="R11" s="1945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762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66" t="str">
        <f>OHJE!I5</f>
        <v>Yritystulkin tarjoavat</v>
      </c>
      <c r="J126" s="1866"/>
      <c r="K126" s="1866"/>
      <c r="L126" s="1866"/>
      <c r="M126" s="1866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43" t="str">
        <f>OHJE!G24</f>
        <v>YT22 Toimivan yrityksen tulossuunnitelma</v>
      </c>
      <c r="C127" s="1943"/>
      <c r="D127" s="398"/>
      <c r="E127" s="398"/>
      <c r="F127" s="1946" t="str">
        <f>OHJE!H7</f>
        <v>Iisalmi, Lapinlahti, Sonkajärvi, Vieremä</v>
      </c>
      <c r="G127" s="1946"/>
      <c r="H127" s="1946"/>
      <c r="I127" s="1946"/>
      <c r="J127" s="1946"/>
      <c r="K127" s="1946"/>
      <c r="L127" s="1946"/>
      <c r="M127" s="1946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1">
        <f>'2. &amp; 7. T2 TULOSSUUN. '!B5:D5</f>
        <v>0</v>
      </c>
      <c r="C5" s="1851"/>
      <c r="D5" s="1851"/>
      <c r="E5" s="1955">
        <f>'1. T1 INVESTOINTISUUN.'!B9</f>
        <v>0</v>
      </c>
      <c r="F5" s="1955"/>
      <c r="G5" s="1955"/>
      <c r="H5" s="555" cm="1">
        <f t="array" ref="H5:I5">'2. &amp; 7. T2 TULOSSUUN. '!O5:P5</f>
        <v>0</v>
      </c>
      <c r="I5" s="19">
        <v>0</v>
      </c>
      <c r="J5" s="1756"/>
      <c r="K5" s="1756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1" t="s">
        <v>260</v>
      </c>
      <c r="C7" s="1952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2"/>
      <c r="C8" s="1952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3" t="s">
        <v>392</v>
      </c>
      <c r="C9" s="1953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44" t="s">
        <v>515</v>
      </c>
      <c r="K16" s="1945"/>
      <c r="L16" s="1945"/>
      <c r="M16" s="1945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4" t="str">
        <f>OHJE!I5</f>
        <v>Yritystulkin tarjoavat</v>
      </c>
      <c r="G86" s="1954"/>
      <c r="H86" s="1954"/>
    </row>
    <row r="87" spans="2:21">
      <c r="B87" s="397" t="str">
        <f>'5. E1 KUSTANNUKSET '!B127</f>
        <v>YT22 Toimivan yrityksen tulossuunnitelma</v>
      </c>
      <c r="D87" s="128"/>
      <c r="E87" s="1949" t="str">
        <f>OHJE!H7</f>
        <v>Iisalmi, Lapinlahti, Sonkajärvi, Vieremä</v>
      </c>
      <c r="F87" s="1950"/>
      <c r="G87" s="1950"/>
      <c r="H87" s="1950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1956"/>
      <c r="C3" s="1956"/>
      <c r="G3" s="548">
        <f>'2. &amp; 7. T2 TULOSSUUN. '!G3</f>
        <v>0</v>
      </c>
      <c r="M3" s="415"/>
      <c r="N3" s="415"/>
      <c r="P3" s="389"/>
    </row>
    <row r="4" spans="1:23" ht="7.5" customHeight="1">
      <c r="B4" s="1956"/>
      <c r="C4" s="1956"/>
      <c r="H4" s="83">
        <v>0</v>
      </c>
      <c r="M4" s="1756"/>
      <c r="N4" s="1756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72"/>
      <c r="I5" s="1972"/>
      <c r="J5" s="1972"/>
      <c r="K5" s="1972"/>
      <c r="M5" s="46" t="s">
        <v>685</v>
      </c>
      <c r="N5" s="161"/>
      <c r="O5" s="161"/>
      <c r="P5" s="161"/>
      <c r="Q5" s="161"/>
      <c r="R5" s="1972"/>
      <c r="S5" s="1972"/>
      <c r="T5" s="1972"/>
      <c r="U5" s="1972"/>
    </row>
    <row r="6" spans="1:23" ht="15.75" customHeight="1">
      <c r="B6" s="1955">
        <f>'2. &amp; 7. T2 TULOSSUUN. '!B5:D5</f>
        <v>0</v>
      </c>
      <c r="C6" s="1955"/>
      <c r="D6" s="1955"/>
      <c r="E6" s="1955"/>
      <c r="F6" s="1955"/>
      <c r="G6" s="556"/>
      <c r="H6" s="1973"/>
      <c r="I6" s="1973"/>
      <c r="J6" s="1973"/>
      <c r="K6" s="1973"/>
      <c r="M6" s="1955">
        <f>B6</f>
        <v>0</v>
      </c>
      <c r="N6" s="1955"/>
      <c r="O6" s="1955"/>
      <c r="P6" s="1955"/>
      <c r="Q6" s="556"/>
      <c r="R6" s="1973"/>
      <c r="S6" s="1973"/>
      <c r="T6" s="1973"/>
      <c r="U6" s="1973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64" t="s">
        <v>93</v>
      </c>
      <c r="K7" s="1964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1963">
        <f>'1. T1 INVESTOINTISUUN.'!B9:D9</f>
        <v>0</v>
      </c>
      <c r="C8" s="1963"/>
      <c r="D8" s="1963"/>
      <c r="E8" s="1963"/>
      <c r="F8" s="1963"/>
      <c r="G8" s="556"/>
      <c r="H8" s="770"/>
      <c r="I8" s="770"/>
      <c r="J8" s="555">
        <f>'1. T1 INVESTOINTISUUN.'!E4</f>
        <v>0</v>
      </c>
      <c r="K8" s="771"/>
      <c r="M8" s="1955">
        <f>B8</f>
        <v>0</v>
      </c>
      <c r="N8" s="1955"/>
      <c r="O8" s="1955"/>
      <c r="P8" s="1955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2" t="s">
        <v>420</v>
      </c>
      <c r="C10" s="1983"/>
      <c r="D10" s="1983"/>
      <c r="E10" s="1984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6" t="s">
        <v>287</v>
      </c>
      <c r="N10" s="1977"/>
      <c r="O10" s="1978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5"/>
      <c r="C11" s="1986"/>
      <c r="D11" s="1986"/>
      <c r="E11" s="1987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9"/>
      <c r="N11" s="1980"/>
      <c r="O11" s="1981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8"/>
      <c r="C12" s="1989"/>
      <c r="D12" s="1989"/>
      <c r="E12" s="1990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1957" t="s">
        <v>346</v>
      </c>
      <c r="C13" s="1958"/>
      <c r="D13" s="1958"/>
      <c r="E13" s="1959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1960"/>
      <c r="C14" s="1961"/>
      <c r="D14" s="1961"/>
      <c r="E14" s="1962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62" t="s">
        <v>113</v>
      </c>
      <c r="D15" s="1862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7" t="s">
        <v>114</v>
      </c>
      <c r="D16" s="1837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2005" t="s">
        <v>292</v>
      </c>
      <c r="N16" s="2006"/>
      <c r="O16" s="200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7" t="s">
        <v>465</v>
      </c>
      <c r="D17" s="1837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7" t="s">
        <v>235</v>
      </c>
      <c r="D18" s="1837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7" t="s">
        <v>133</v>
      </c>
      <c r="D19" s="1837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2005" t="s">
        <v>293</v>
      </c>
      <c r="N19" s="2006"/>
      <c r="O19" s="200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1966" t="s">
        <v>750</v>
      </c>
      <c r="D20" s="1966"/>
      <c r="E20" s="1966"/>
      <c r="F20" s="1966"/>
      <c r="G20" s="1967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2005" t="s">
        <v>557</v>
      </c>
      <c r="N21" s="2006"/>
      <c r="O21" s="200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2008" t="s">
        <v>666</v>
      </c>
      <c r="N22" s="2009"/>
      <c r="O22" s="2010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62" t="s">
        <v>138</v>
      </c>
      <c r="D24" s="1862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7" t="s">
        <v>139</v>
      </c>
      <c r="D25" s="1837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2011" t="s">
        <v>559</v>
      </c>
      <c r="N25" s="2012"/>
      <c r="O25" s="2013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7" t="s">
        <v>115</v>
      </c>
      <c r="D26" s="1837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7" t="s">
        <v>118</v>
      </c>
      <c r="D27" s="1837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2014" t="s">
        <v>296</v>
      </c>
      <c r="N27" s="2015"/>
      <c r="O27" s="2016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7" t="s">
        <v>476</v>
      </c>
      <c r="D28" s="1837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2008" t="s">
        <v>666</v>
      </c>
      <c r="N28" s="2009"/>
      <c r="O28" s="2010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7" t="s">
        <v>120</v>
      </c>
      <c r="D29" s="1837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2011" t="s">
        <v>297</v>
      </c>
      <c r="N29" s="2012"/>
      <c r="O29" s="2013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8" t="s">
        <v>464</v>
      </c>
      <c r="D30" s="1968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2008" t="s">
        <v>323</v>
      </c>
      <c r="N30" s="2009"/>
      <c r="O30" s="2010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2011" t="s">
        <v>419</v>
      </c>
      <c r="N31" s="2012"/>
      <c r="O31" s="2013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2011" t="s">
        <v>314</v>
      </c>
      <c r="N32" s="2012"/>
      <c r="O32" s="2013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8" t="s">
        <v>490</v>
      </c>
      <c r="D33" s="1968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2008" t="s">
        <v>666</v>
      </c>
      <c r="N33" s="2009"/>
      <c r="O33" s="2010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8" t="s">
        <v>466</v>
      </c>
      <c r="D34" s="1968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7" t="s">
        <v>757</v>
      </c>
      <c r="D35" s="1837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2002" t="s">
        <v>299</v>
      </c>
      <c r="N35" s="2003"/>
      <c r="O35" s="2004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7" t="s">
        <v>234</v>
      </c>
      <c r="D36" s="1837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2008" t="s">
        <v>666</v>
      </c>
      <c r="N36" s="2009"/>
      <c r="O36" s="2010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7" t="s">
        <v>341</v>
      </c>
      <c r="D37" s="1837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2005" t="s">
        <v>485</v>
      </c>
      <c r="N37" s="2006"/>
      <c r="O37" s="200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7" t="s">
        <v>121</v>
      </c>
      <c r="D38" s="1837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7" t="s">
        <v>725</v>
      </c>
      <c r="D39" s="1837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7" t="s">
        <v>208</v>
      </c>
      <c r="D40" s="1837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2008" t="s">
        <v>666</v>
      </c>
      <c r="N43" s="2009"/>
      <c r="O43" s="2010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1" t="s">
        <v>417</v>
      </c>
      <c r="D44" s="1991"/>
      <c r="E44" s="1992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3" t="s">
        <v>347</v>
      </c>
      <c r="C46" s="1994"/>
      <c r="D46" s="1994"/>
      <c r="E46" s="1995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6"/>
      <c r="C47" s="1997"/>
      <c r="D47" s="1997"/>
      <c r="E47" s="1998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9"/>
      <c r="C48" s="2000"/>
      <c r="D48" s="2000"/>
      <c r="E48" s="2001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62" t="s">
        <v>117</v>
      </c>
      <c r="D49" s="1862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70" t="s">
        <v>616</v>
      </c>
      <c r="D50" s="1971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69" t="s">
        <v>140</v>
      </c>
      <c r="D51" s="1969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2017" t="s">
        <v>410</v>
      </c>
      <c r="N51" s="2018"/>
      <c r="O51" s="201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70" t="s">
        <v>281</v>
      </c>
      <c r="D52" s="1971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2020" t="s">
        <v>560</v>
      </c>
      <c r="N52" s="2021"/>
      <c r="O52" s="202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69" t="s">
        <v>278</v>
      </c>
      <c r="D53" s="1969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69" t="s">
        <v>141</v>
      </c>
      <c r="D54" s="1969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70" t="s">
        <v>441</v>
      </c>
      <c r="D55" s="1971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7" t="s">
        <v>142</v>
      </c>
      <c r="D56" s="1837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70" t="s">
        <v>433</v>
      </c>
      <c r="D57" s="1971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7" t="s">
        <v>143</v>
      </c>
      <c r="D58" s="1837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70" t="s">
        <v>440</v>
      </c>
      <c r="D59" s="1971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7" t="s">
        <v>144</v>
      </c>
      <c r="D60" s="1837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5" t="s">
        <v>119</v>
      </c>
      <c r="D61" s="1975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66" t="str">
        <f>OHJE!I5</f>
        <v>Yritystulkin tarjoavat</v>
      </c>
      <c r="J63" s="1866"/>
      <c r="K63" s="1866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1965" t="str">
        <f>OHJE!H7</f>
        <v>Iisalmi, Lapinlahti, Sonkajärvi, Vieremä</v>
      </c>
      <c r="H64" s="1965"/>
      <c r="I64" s="1965"/>
      <c r="J64" s="1965"/>
      <c r="K64" s="1965"/>
      <c r="L64" s="128"/>
      <c r="M64" s="128"/>
      <c r="N64" s="128"/>
      <c r="O64" s="128"/>
      <c r="P64" s="128"/>
      <c r="Q64" s="128"/>
      <c r="R64" s="1974" t="str">
        <f>OHJE!G24</f>
        <v>YT22 Toimivan yrityksen tulossuunnitelma</v>
      </c>
      <c r="S64" s="1974"/>
      <c r="T64" s="1974"/>
      <c r="U64" s="1974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43"/>
      <c r="C65" s="1943"/>
      <c r="D65" s="1943"/>
      <c r="E65" s="1943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M6:P6"/>
    <mergeCell ref="M4:N4"/>
    <mergeCell ref="R5:U5"/>
    <mergeCell ref="R6:U6"/>
    <mergeCell ref="H5:K5"/>
    <mergeCell ref="H6:K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2024-03-05T10:44:44Z</cp:lastPrinted>
  <dcterms:created xsi:type="dcterms:W3CDTF">2006-08-01T10:09:48Z</dcterms:created>
  <dcterms:modified xsi:type="dcterms:W3CDTF">2024-03-05T11:01:35Z</dcterms:modified>
</cp:coreProperties>
</file>