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D:\Dropbox\AGRI\KassaAgri Päivitykset 2024\"/>
    </mc:Choice>
  </mc:AlternateContent>
  <xr:revisionPtr revIDLastSave="0" documentId="13_ncr:1_{6451AB7B-0951-43D2-991D-CDE6C5257B81}" xr6:coauthVersionLast="47" xr6:coauthVersionMax="47" xr10:uidLastSave="{00000000-0000-0000-0000-000000000000}"/>
  <workbookProtection workbookAlgorithmName="SHA-512" workbookHashValue="RrMiOG0RIzay2xQI/XEeuS8Cx+PTDZZOGEfvT/7RNFFthkV2yECXtRu3rBEDQQiz6NWE4fJhIDfG7IfVeaTE7A==" workbookSaltValue="NEaaaRnG7wQ9RAQyVZC3Mw==" workbookSpinCount="100000" lockStructure="1"/>
  <bookViews>
    <workbookView xWindow="-103" yWindow="-103" windowWidth="33120" windowHeight="18120" tabRatio="489" xr2:uid="{00000000-000D-0000-FFFF-FFFF00000000}"/>
  </bookViews>
  <sheets>
    <sheet name="1. Tuotantotulot ja -menot" sheetId="8" r:id="rId1"/>
    <sheet name="2. Yleiskulut" sheetId="3" r:id="rId2"/>
    <sheet name="3. Kassabudjetti" sheetId="1" r:id="rId3"/>
    <sheet name="Aputaulu" sheetId="5" state="hidden" r:id="rId4"/>
  </sheets>
  <definedNames>
    <definedName name="_xlnm.Print_Area" localSheetId="0">'1. Tuotantotulot ja -menot'!$B$3:$AF$58</definedName>
    <definedName name="_xlnm.Print_Area" localSheetId="1">'2. Yleiskulut'!$B$3:$AF$49</definedName>
    <definedName name="_xlnm.Print_Area" localSheetId="2">'3. Kassabudjetti'!$B$5:$AC$95</definedName>
    <definedName name="_xlnm.Print_Titles" localSheetId="2">'3. Kassabudjetti'!$25:$25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9" i="3" l="1"/>
  <c r="D49" i="3"/>
  <c r="F38" i="1"/>
  <c r="G38" i="1" s="1"/>
  <c r="H38" i="1" s="1"/>
  <c r="I38" i="1" s="1"/>
  <c r="J38" i="1" s="1"/>
  <c r="K38" i="1" s="1"/>
  <c r="L38" i="1" s="1"/>
  <c r="M38" i="1" s="1"/>
  <c r="N38" i="1" s="1"/>
  <c r="O38" i="1" s="1"/>
  <c r="P38" i="1" s="1"/>
  <c r="F37" i="1"/>
  <c r="G37" i="1" s="1"/>
  <c r="H37" i="1" s="1"/>
  <c r="I37" i="1" s="1"/>
  <c r="J37" i="1" s="1"/>
  <c r="K37" i="1" s="1"/>
  <c r="L37" i="1" s="1"/>
  <c r="M37" i="1" s="1"/>
  <c r="N37" i="1" s="1"/>
  <c r="O37" i="1" s="1"/>
  <c r="P37" i="1" s="1"/>
  <c r="F36" i="1"/>
  <c r="G36" i="1" s="1"/>
  <c r="H36" i="1" s="1"/>
  <c r="I36" i="1" s="1"/>
  <c r="J36" i="1" s="1"/>
  <c r="K36" i="1" s="1"/>
  <c r="L36" i="1" s="1"/>
  <c r="M36" i="1" s="1"/>
  <c r="N36" i="1" s="1"/>
  <c r="O36" i="1" s="1"/>
  <c r="P36" i="1" s="1"/>
  <c r="R36" i="3"/>
  <c r="D36" i="3"/>
  <c r="R24" i="3"/>
  <c r="D24" i="3"/>
  <c r="Q59" i="1"/>
  <c r="C5" i="1" l="1"/>
  <c r="D6" i="8" l="1"/>
  <c r="F16" i="1" l="1"/>
  <c r="G16" i="1" s="1"/>
  <c r="H16" i="1" s="1"/>
  <c r="I16" i="1" s="1"/>
  <c r="J16" i="1" s="1"/>
  <c r="K16" i="1" s="1"/>
  <c r="L16" i="1" s="1"/>
  <c r="M16" i="1" s="1"/>
  <c r="N16" i="1" s="1"/>
  <c r="O16" i="1" s="1"/>
  <c r="P16" i="1" s="1"/>
  <c r="F13" i="1"/>
  <c r="G13" i="1" s="1"/>
  <c r="H13" i="1" s="1"/>
  <c r="I13" i="1" s="1"/>
  <c r="J13" i="1" s="1"/>
  <c r="K13" i="1" s="1"/>
  <c r="L13" i="1" s="1"/>
  <c r="M13" i="1" s="1"/>
  <c r="N13" i="1" s="1"/>
  <c r="O13" i="1" s="1"/>
  <c r="P13" i="1" s="1"/>
  <c r="G12" i="1"/>
  <c r="E10" i="1" l="1"/>
  <c r="D27" i="5"/>
  <c r="C27" i="5"/>
  <c r="B9" i="1"/>
  <c r="B25" i="5" s="1"/>
  <c r="E7" i="1"/>
  <c r="E25" i="1" s="1"/>
  <c r="E39" i="5" s="1"/>
  <c r="E5" i="8"/>
  <c r="R49" i="8"/>
  <c r="E48" i="8"/>
  <c r="D46" i="5"/>
  <c r="E46" i="5"/>
  <c r="F29" i="1"/>
  <c r="F46" i="5" s="1"/>
  <c r="C46" i="5"/>
  <c r="E46" i="8"/>
  <c r="F46" i="8" s="1"/>
  <c r="G46" i="8" s="1"/>
  <c r="H46" i="8" s="1"/>
  <c r="I46" i="8" s="1"/>
  <c r="J46" i="8" s="1"/>
  <c r="K46" i="8" s="1"/>
  <c r="L46" i="8" s="1"/>
  <c r="M46" i="8" s="1"/>
  <c r="N46" i="8" s="1"/>
  <c r="O46" i="8" s="1"/>
  <c r="L60" i="1"/>
  <c r="C6" i="1"/>
  <c r="C64" i="1"/>
  <c r="F47" i="1"/>
  <c r="G47" i="1" s="1"/>
  <c r="F48" i="1"/>
  <c r="G48" i="1" s="1"/>
  <c r="Q21" i="1"/>
  <c r="Q36" i="1"/>
  <c r="Q60" i="5" s="1"/>
  <c r="Q37" i="1"/>
  <c r="Q62" i="5" s="1"/>
  <c r="Q38" i="1"/>
  <c r="E56" i="5"/>
  <c r="E64" i="5"/>
  <c r="F64" i="5"/>
  <c r="G64" i="5"/>
  <c r="H64" i="5"/>
  <c r="I64" i="5"/>
  <c r="J64" i="5"/>
  <c r="K64" i="5"/>
  <c r="L64" i="5"/>
  <c r="M64" i="5"/>
  <c r="N64" i="5"/>
  <c r="O64" i="5"/>
  <c r="P64" i="5"/>
  <c r="E62" i="5"/>
  <c r="F62" i="5"/>
  <c r="G62" i="5"/>
  <c r="H62" i="5"/>
  <c r="I62" i="5"/>
  <c r="J62" i="5"/>
  <c r="K62" i="5"/>
  <c r="L62" i="5"/>
  <c r="M62" i="5"/>
  <c r="N62" i="5"/>
  <c r="O62" i="5"/>
  <c r="P62" i="5"/>
  <c r="E60" i="5"/>
  <c r="F60" i="5"/>
  <c r="G60" i="5"/>
  <c r="H60" i="5"/>
  <c r="I60" i="5"/>
  <c r="J60" i="5"/>
  <c r="K60" i="5"/>
  <c r="L60" i="5"/>
  <c r="M60" i="5"/>
  <c r="N60" i="5"/>
  <c r="O60" i="5"/>
  <c r="P60" i="5"/>
  <c r="D64" i="5"/>
  <c r="D62" i="5"/>
  <c r="D60" i="5"/>
  <c r="C64" i="5"/>
  <c r="C62" i="5"/>
  <c r="C60" i="5"/>
  <c r="Q20" i="1"/>
  <c r="F19" i="1"/>
  <c r="G19" i="1" s="1"/>
  <c r="H19" i="1" s="1"/>
  <c r="I19" i="1" s="1"/>
  <c r="J19" i="1" s="1"/>
  <c r="K19" i="1" s="1"/>
  <c r="L19" i="1" s="1"/>
  <c r="M19" i="1" s="1"/>
  <c r="N19" i="1" s="1"/>
  <c r="O19" i="1" s="1"/>
  <c r="P19" i="1" s="1"/>
  <c r="F18" i="1"/>
  <c r="F33" i="5" s="1"/>
  <c r="F14" i="1"/>
  <c r="E35" i="5"/>
  <c r="D25" i="5"/>
  <c r="D29" i="5"/>
  <c r="C35" i="5"/>
  <c r="D35" i="5"/>
  <c r="C33" i="5"/>
  <c r="C31" i="5"/>
  <c r="C29" i="5"/>
  <c r="C25" i="5"/>
  <c r="E47" i="3"/>
  <c r="F47" i="3" s="1"/>
  <c r="E43" i="3"/>
  <c r="F43" i="3" s="1"/>
  <c r="G43" i="3" s="1"/>
  <c r="H43" i="3" s="1"/>
  <c r="I43" i="3" s="1"/>
  <c r="J43" i="3" s="1"/>
  <c r="K43" i="3" s="1"/>
  <c r="L43" i="3" s="1"/>
  <c r="M43" i="3" s="1"/>
  <c r="N43" i="3" s="1"/>
  <c r="O43" i="3" s="1"/>
  <c r="E54" i="5"/>
  <c r="D54" i="5"/>
  <c r="C54" i="5"/>
  <c r="F35" i="1"/>
  <c r="G35" i="1" s="1"/>
  <c r="H35" i="1" s="1"/>
  <c r="D56" i="5"/>
  <c r="C58" i="5"/>
  <c r="C56" i="5"/>
  <c r="E33" i="5"/>
  <c r="F31" i="5"/>
  <c r="E31" i="5"/>
  <c r="D33" i="5"/>
  <c r="D31" i="5"/>
  <c r="F31" i="1"/>
  <c r="G31" i="1" s="1"/>
  <c r="F32" i="1"/>
  <c r="G32" i="1" s="1"/>
  <c r="H32" i="1" s="1"/>
  <c r="F33" i="1"/>
  <c r="F54" i="5" s="1"/>
  <c r="F34" i="1"/>
  <c r="F56" i="5" s="1"/>
  <c r="E43" i="1"/>
  <c r="E56" i="8"/>
  <c r="F56" i="8" s="1"/>
  <c r="G56" i="8" s="1"/>
  <c r="H56" i="8" s="1"/>
  <c r="I56" i="8" s="1"/>
  <c r="J56" i="8" s="1"/>
  <c r="K56" i="8" s="1"/>
  <c r="L56" i="8" s="1"/>
  <c r="M56" i="8" s="1"/>
  <c r="D58" i="8"/>
  <c r="E30" i="1" s="1"/>
  <c r="E48" i="5" s="1"/>
  <c r="R58" i="8"/>
  <c r="E52" i="8"/>
  <c r="F52" i="8" s="1"/>
  <c r="G52" i="8" s="1"/>
  <c r="H52" i="8" s="1"/>
  <c r="R44" i="8"/>
  <c r="E44" i="8"/>
  <c r="F44" i="8" s="1"/>
  <c r="E43" i="8"/>
  <c r="F43" i="8" s="1"/>
  <c r="G43" i="8" s="1"/>
  <c r="H43" i="8" s="1"/>
  <c r="D42" i="8"/>
  <c r="R47" i="8"/>
  <c r="E47" i="8"/>
  <c r="F47" i="8" s="1"/>
  <c r="D45" i="8"/>
  <c r="E27" i="1" s="1"/>
  <c r="E42" i="5" s="1"/>
  <c r="R41" i="8"/>
  <c r="E41" i="8"/>
  <c r="F41" i="8" s="1"/>
  <c r="G41" i="8" s="1"/>
  <c r="H41" i="8" s="1"/>
  <c r="I41" i="8" s="1"/>
  <c r="J41" i="8" s="1"/>
  <c r="K41" i="8" s="1"/>
  <c r="L41" i="8" s="1"/>
  <c r="M41" i="8" s="1"/>
  <c r="E40" i="8"/>
  <c r="F40" i="8" s="1"/>
  <c r="D39" i="8"/>
  <c r="R36" i="8"/>
  <c r="R21" i="8"/>
  <c r="R35" i="8"/>
  <c r="R32" i="8"/>
  <c r="R29" i="8"/>
  <c r="R26" i="8"/>
  <c r="R20" i="8"/>
  <c r="R17" i="8"/>
  <c r="R14" i="8"/>
  <c r="R11" i="8"/>
  <c r="R8" i="8"/>
  <c r="E35" i="8"/>
  <c r="F35" i="8" s="1"/>
  <c r="G35" i="8" s="1"/>
  <c r="H35" i="8" s="1"/>
  <c r="I35" i="8" s="1"/>
  <c r="J35" i="8" s="1"/>
  <c r="K35" i="8" s="1"/>
  <c r="L35" i="8" s="1"/>
  <c r="M35" i="8" s="1"/>
  <c r="N35" i="8" s="1"/>
  <c r="O35" i="8" s="1"/>
  <c r="E34" i="8"/>
  <c r="F34" i="8" s="1"/>
  <c r="G34" i="8" s="1"/>
  <c r="H34" i="8" s="1"/>
  <c r="I34" i="8" s="1"/>
  <c r="D33" i="8"/>
  <c r="E32" i="8"/>
  <c r="F32" i="8" s="1"/>
  <c r="G32" i="8" s="1"/>
  <c r="H32" i="8" s="1"/>
  <c r="I32" i="8" s="1"/>
  <c r="J32" i="8" s="1"/>
  <c r="K32" i="8" s="1"/>
  <c r="L32" i="8" s="1"/>
  <c r="M32" i="8" s="1"/>
  <c r="N32" i="8" s="1"/>
  <c r="O32" i="8" s="1"/>
  <c r="E31" i="8"/>
  <c r="F31" i="8" s="1"/>
  <c r="G31" i="8" s="1"/>
  <c r="D30" i="8"/>
  <c r="E29" i="8"/>
  <c r="F29" i="8" s="1"/>
  <c r="G29" i="8" s="1"/>
  <c r="H29" i="8" s="1"/>
  <c r="I29" i="8" s="1"/>
  <c r="J29" i="8" s="1"/>
  <c r="K29" i="8" s="1"/>
  <c r="L29" i="8" s="1"/>
  <c r="M29" i="8" s="1"/>
  <c r="N29" i="8" s="1"/>
  <c r="O29" i="8" s="1"/>
  <c r="E28" i="8"/>
  <c r="F28" i="8" s="1"/>
  <c r="G28" i="8" s="1"/>
  <c r="D27" i="8"/>
  <c r="E26" i="8"/>
  <c r="F26" i="8" s="1"/>
  <c r="G26" i="8" s="1"/>
  <c r="H26" i="8" s="1"/>
  <c r="I26" i="8" s="1"/>
  <c r="J26" i="8" s="1"/>
  <c r="K26" i="8" s="1"/>
  <c r="L26" i="8" s="1"/>
  <c r="M26" i="8" s="1"/>
  <c r="N26" i="8" s="1"/>
  <c r="O26" i="8" s="1"/>
  <c r="E25" i="8"/>
  <c r="D24" i="8"/>
  <c r="D23" i="8"/>
  <c r="E20" i="8"/>
  <c r="F20" i="8" s="1"/>
  <c r="G20" i="8" s="1"/>
  <c r="H20" i="8" s="1"/>
  <c r="I20" i="8" s="1"/>
  <c r="J20" i="8" s="1"/>
  <c r="K20" i="8" s="1"/>
  <c r="L20" i="8" s="1"/>
  <c r="M20" i="8" s="1"/>
  <c r="N20" i="8" s="1"/>
  <c r="O20" i="8" s="1"/>
  <c r="E19" i="8"/>
  <c r="F19" i="8" s="1"/>
  <c r="E17" i="8"/>
  <c r="F17" i="8" s="1"/>
  <c r="G17" i="8" s="1"/>
  <c r="H17" i="8" s="1"/>
  <c r="I17" i="8" s="1"/>
  <c r="J17" i="8" s="1"/>
  <c r="K17" i="8" s="1"/>
  <c r="L17" i="8" s="1"/>
  <c r="M17" i="8" s="1"/>
  <c r="N17" i="8" s="1"/>
  <c r="O17" i="8" s="1"/>
  <c r="E16" i="8"/>
  <c r="F16" i="8" s="1"/>
  <c r="D18" i="8"/>
  <c r="D15" i="8"/>
  <c r="D12" i="8"/>
  <c r="D9" i="8"/>
  <c r="E57" i="8"/>
  <c r="F57" i="8" s="1"/>
  <c r="G57" i="8" s="1"/>
  <c r="H57" i="8" s="1"/>
  <c r="I57" i="8" s="1"/>
  <c r="J57" i="8" s="1"/>
  <c r="K57" i="8" s="1"/>
  <c r="L57" i="8" s="1"/>
  <c r="M57" i="8" s="1"/>
  <c r="N57" i="8" s="1"/>
  <c r="O57" i="8" s="1"/>
  <c r="E55" i="8"/>
  <c r="F55" i="8" s="1"/>
  <c r="G55" i="8" s="1"/>
  <c r="H55" i="8" s="1"/>
  <c r="I55" i="8" s="1"/>
  <c r="J55" i="8" s="1"/>
  <c r="K55" i="8" s="1"/>
  <c r="L55" i="8" s="1"/>
  <c r="M55" i="8" s="1"/>
  <c r="N55" i="8" s="1"/>
  <c r="O55" i="8" s="1"/>
  <c r="E54" i="8"/>
  <c r="F54" i="8" s="1"/>
  <c r="G54" i="8" s="1"/>
  <c r="H54" i="8" s="1"/>
  <c r="E53" i="8"/>
  <c r="F53" i="8" s="1"/>
  <c r="E14" i="8"/>
  <c r="F14" i="8" s="1"/>
  <c r="G14" i="8" s="1"/>
  <c r="H14" i="8" s="1"/>
  <c r="I14" i="8" s="1"/>
  <c r="J14" i="8" s="1"/>
  <c r="K14" i="8" s="1"/>
  <c r="L14" i="8" s="1"/>
  <c r="M14" i="8" s="1"/>
  <c r="N14" i="8" s="1"/>
  <c r="O14" i="8" s="1"/>
  <c r="E13" i="8"/>
  <c r="E11" i="8"/>
  <c r="F11" i="8" s="1"/>
  <c r="G11" i="8" s="1"/>
  <c r="H11" i="8" s="1"/>
  <c r="I11" i="8" s="1"/>
  <c r="E10" i="8"/>
  <c r="F10" i="8" s="1"/>
  <c r="G10" i="8" s="1"/>
  <c r="H10" i="8" s="1"/>
  <c r="I10" i="8" s="1"/>
  <c r="J10" i="8" s="1"/>
  <c r="K10" i="8" s="1"/>
  <c r="E8" i="8"/>
  <c r="F8" i="8" s="1"/>
  <c r="G8" i="8" s="1"/>
  <c r="E7" i="8"/>
  <c r="F7" i="8" s="1"/>
  <c r="G7" i="8" s="1"/>
  <c r="H7" i="8" s="1"/>
  <c r="R23" i="8"/>
  <c r="R38" i="8" s="1"/>
  <c r="P23" i="8"/>
  <c r="P38" i="8" s="1"/>
  <c r="P51" i="8" s="1"/>
  <c r="E52" i="1"/>
  <c r="E39" i="1"/>
  <c r="E66" i="5" s="1"/>
  <c r="D10" i="3"/>
  <c r="F50" i="1"/>
  <c r="G50" i="1" s="1"/>
  <c r="H50" i="1" s="1"/>
  <c r="F51" i="1"/>
  <c r="G51" i="1" s="1"/>
  <c r="F53" i="1"/>
  <c r="F54" i="1"/>
  <c r="F46" i="1"/>
  <c r="G46" i="1" s="1"/>
  <c r="H46" i="1" s="1"/>
  <c r="I46" i="1" s="1"/>
  <c r="J46" i="1" s="1"/>
  <c r="K46" i="1" s="1"/>
  <c r="L46" i="1" s="1"/>
  <c r="M46" i="1" s="1"/>
  <c r="N46" i="1" s="1"/>
  <c r="O46" i="1" s="1"/>
  <c r="P46" i="1" s="1"/>
  <c r="Q46" i="1" s="1"/>
  <c r="F49" i="1"/>
  <c r="G49" i="1" s="1"/>
  <c r="H49" i="1" s="1"/>
  <c r="I49" i="1" s="1"/>
  <c r="J49" i="1" s="1"/>
  <c r="K49" i="1" s="1"/>
  <c r="L49" i="1" s="1"/>
  <c r="M49" i="1" s="1"/>
  <c r="E35" i="3"/>
  <c r="F35" i="3" s="1"/>
  <c r="E28" i="3"/>
  <c r="F28" i="3" s="1"/>
  <c r="E29" i="3"/>
  <c r="F29" i="3" s="1"/>
  <c r="G29" i="3" s="1"/>
  <c r="E30" i="3"/>
  <c r="F30" i="3" s="1"/>
  <c r="E31" i="3"/>
  <c r="F31" i="3" s="1"/>
  <c r="E32" i="3"/>
  <c r="E36" i="3" s="1"/>
  <c r="E33" i="3"/>
  <c r="F33" i="3" s="1"/>
  <c r="G33" i="3" s="1"/>
  <c r="E34" i="3"/>
  <c r="F34" i="3"/>
  <c r="G34" i="3" s="1"/>
  <c r="H34" i="3" s="1"/>
  <c r="I34" i="3" s="1"/>
  <c r="J34" i="3" s="1"/>
  <c r="K34" i="3" s="1"/>
  <c r="L34" i="3" s="1"/>
  <c r="M34" i="3" s="1"/>
  <c r="N34" i="3" s="1"/>
  <c r="O34" i="3" s="1"/>
  <c r="E27" i="3"/>
  <c r="F27" i="3" s="1"/>
  <c r="G27" i="3" s="1"/>
  <c r="H27" i="3" s="1"/>
  <c r="I27" i="3" s="1"/>
  <c r="J27" i="3" s="1"/>
  <c r="K27" i="3" s="1"/>
  <c r="L27" i="3" s="1"/>
  <c r="M27" i="3" s="1"/>
  <c r="N27" i="3" s="1"/>
  <c r="O27" i="3" s="1"/>
  <c r="E13" i="3"/>
  <c r="E23" i="3"/>
  <c r="F23" i="3" s="1"/>
  <c r="G23" i="3" s="1"/>
  <c r="H23" i="3" s="1"/>
  <c r="I23" i="3" s="1"/>
  <c r="J23" i="3" s="1"/>
  <c r="K23" i="3" s="1"/>
  <c r="L23" i="3" s="1"/>
  <c r="M23" i="3" s="1"/>
  <c r="N23" i="3" s="1"/>
  <c r="O23" i="3" s="1"/>
  <c r="E16" i="3"/>
  <c r="F16" i="3" s="1"/>
  <c r="G16" i="3" s="1"/>
  <c r="E17" i="3"/>
  <c r="F17" i="3" s="1"/>
  <c r="E18" i="3"/>
  <c r="F18" i="3" s="1"/>
  <c r="G18" i="3" s="1"/>
  <c r="H18" i="3" s="1"/>
  <c r="I18" i="3" s="1"/>
  <c r="J18" i="3" s="1"/>
  <c r="K18" i="3" s="1"/>
  <c r="L18" i="3" s="1"/>
  <c r="M18" i="3" s="1"/>
  <c r="N18" i="3" s="1"/>
  <c r="O18" i="3" s="1"/>
  <c r="E19" i="3"/>
  <c r="F19" i="3" s="1"/>
  <c r="E20" i="3"/>
  <c r="F20" i="3" s="1"/>
  <c r="E21" i="3"/>
  <c r="F21" i="3" s="1"/>
  <c r="G21" i="3" s="1"/>
  <c r="H21" i="3" s="1"/>
  <c r="E22" i="3"/>
  <c r="E15" i="3"/>
  <c r="F15" i="3" s="1"/>
  <c r="G15" i="3" s="1"/>
  <c r="H15" i="3" s="1"/>
  <c r="I15" i="3" s="1"/>
  <c r="E14" i="3"/>
  <c r="E9" i="3"/>
  <c r="F9" i="3" s="1"/>
  <c r="E8" i="3"/>
  <c r="E7" i="3"/>
  <c r="E6" i="3"/>
  <c r="F3" i="5" s="1"/>
  <c r="E48" i="3"/>
  <c r="F48" i="3" s="1"/>
  <c r="E41" i="3"/>
  <c r="E42" i="3"/>
  <c r="F42" i="3" s="1"/>
  <c r="E44" i="3"/>
  <c r="F44" i="3" s="1"/>
  <c r="E45" i="3"/>
  <c r="F45" i="3" s="1"/>
  <c r="E46" i="3"/>
  <c r="F46" i="3" s="1"/>
  <c r="E40" i="3"/>
  <c r="E39" i="3"/>
  <c r="F39" i="3" s="1"/>
  <c r="G39" i="3" s="1"/>
  <c r="F28" i="1"/>
  <c r="G28" i="1" s="1"/>
  <c r="H28" i="1" s="1"/>
  <c r="E50" i="5"/>
  <c r="P38" i="3"/>
  <c r="P5" i="3" s="1"/>
  <c r="P12" i="3" s="1"/>
  <c r="P26" i="3" s="1"/>
  <c r="R49" i="3"/>
  <c r="R5" i="3"/>
  <c r="R12" i="3" s="1"/>
  <c r="R26" i="3" s="1"/>
  <c r="R10" i="3"/>
  <c r="E3" i="5"/>
  <c r="E4" i="5"/>
  <c r="D6" i="5"/>
  <c r="D9" i="5" s="1"/>
  <c r="E12" i="5"/>
  <c r="Q12" i="5"/>
  <c r="E13" i="5"/>
  <c r="D15" i="5"/>
  <c r="D18" i="5" s="1"/>
  <c r="D16" i="5"/>
  <c r="C40" i="5"/>
  <c r="D40" i="5"/>
  <c r="C42" i="5"/>
  <c r="D42" i="5"/>
  <c r="C44" i="5"/>
  <c r="D44" i="5"/>
  <c r="E44" i="5"/>
  <c r="C48" i="5"/>
  <c r="D48" i="5"/>
  <c r="C50" i="5"/>
  <c r="D50" i="5"/>
  <c r="C52" i="5"/>
  <c r="D52" i="5"/>
  <c r="E52" i="5"/>
  <c r="D58" i="5"/>
  <c r="E58" i="5"/>
  <c r="C66" i="5"/>
  <c r="D66" i="5"/>
  <c r="Q25" i="1"/>
  <c r="Q39" i="5" s="1"/>
  <c r="F43" i="1"/>
  <c r="G43" i="1"/>
  <c r="H43" i="1"/>
  <c r="I43" i="1"/>
  <c r="J43" i="1"/>
  <c r="K43" i="1"/>
  <c r="L43" i="1"/>
  <c r="M43" i="1"/>
  <c r="N43" i="1"/>
  <c r="O43" i="1"/>
  <c r="P43" i="1"/>
  <c r="H62" i="1"/>
  <c r="F14" i="3"/>
  <c r="G14" i="3" s="1"/>
  <c r="H14" i="3" s="1"/>
  <c r="F41" i="3"/>
  <c r="G41" i="3" s="1"/>
  <c r="H41" i="3" s="1"/>
  <c r="I41" i="3" s="1"/>
  <c r="J41" i="3" s="1"/>
  <c r="K41" i="3" s="1"/>
  <c r="L41" i="3" s="1"/>
  <c r="M41" i="3" s="1"/>
  <c r="N41" i="3" s="1"/>
  <c r="O41" i="3" s="1"/>
  <c r="G44" i="3"/>
  <c r="H44" i="3" s="1"/>
  <c r="I44" i="3" s="1"/>
  <c r="J44" i="3" s="1"/>
  <c r="K44" i="3" s="1"/>
  <c r="L44" i="3" s="1"/>
  <c r="M44" i="3" s="1"/>
  <c r="N44" i="3" s="1"/>
  <c r="O44" i="3" s="1"/>
  <c r="G31" i="5"/>
  <c r="Q22" i="1"/>
  <c r="H31" i="5"/>
  <c r="I31" i="5"/>
  <c r="J31" i="5"/>
  <c r="K31" i="5"/>
  <c r="L31" i="5"/>
  <c r="L32" i="5" s="1"/>
  <c r="M31" i="5"/>
  <c r="N31" i="5"/>
  <c r="O31" i="5"/>
  <c r="P31" i="5"/>
  <c r="Q17" i="1"/>
  <c r="G18" i="1"/>
  <c r="G33" i="5" s="1"/>
  <c r="G34" i="5" s="1"/>
  <c r="H47" i="1"/>
  <c r="B3" i="3"/>
  <c r="B4" i="3"/>
  <c r="F11" i="1"/>
  <c r="F12" i="5"/>
  <c r="F8" i="3"/>
  <c r="F10" i="3" s="1"/>
  <c r="G29" i="1"/>
  <c r="E5" i="5"/>
  <c r="E7" i="5" s="1"/>
  <c r="G54" i="1"/>
  <c r="H51" i="1"/>
  <c r="I51" i="1" s="1"/>
  <c r="F48" i="8"/>
  <c r="G48" i="8" s="1"/>
  <c r="H48" i="8" s="1"/>
  <c r="I48" i="8" s="1"/>
  <c r="F30" i="8" l="1"/>
  <c r="D36" i="8"/>
  <c r="E15" i="1" s="1"/>
  <c r="F13" i="3"/>
  <c r="F24" i="3" s="1"/>
  <c r="E24" i="3"/>
  <c r="O63" i="5"/>
  <c r="F47" i="5"/>
  <c r="H32" i="5"/>
  <c r="N32" i="5"/>
  <c r="E47" i="5"/>
  <c r="P32" i="5"/>
  <c r="E45" i="5"/>
  <c r="E65" i="5"/>
  <c r="H54" i="1"/>
  <c r="I54" i="1" s="1"/>
  <c r="F61" i="5"/>
  <c r="E51" i="5"/>
  <c r="G8" i="3"/>
  <c r="H8" i="3" s="1"/>
  <c r="I8" i="3" s="1"/>
  <c r="Q24" i="5"/>
  <c r="Q2" i="5"/>
  <c r="Q11" i="5" s="1"/>
  <c r="P41" i="3"/>
  <c r="G12" i="5"/>
  <c r="M61" i="5"/>
  <c r="M65" i="5"/>
  <c r="E61" i="5"/>
  <c r="O61" i="5"/>
  <c r="K61" i="5"/>
  <c r="L61" i="5"/>
  <c r="E57" i="5"/>
  <c r="P61" i="5"/>
  <c r="F57" i="5"/>
  <c r="E34" i="5"/>
  <c r="N61" i="5"/>
  <c r="F6" i="3"/>
  <c r="G6" i="3" s="1"/>
  <c r="H6" i="3" s="1"/>
  <c r="I3" i="5" s="1"/>
  <c r="E24" i="8"/>
  <c r="F27" i="8"/>
  <c r="E30" i="8"/>
  <c r="E42" i="8"/>
  <c r="F26" i="1" s="1"/>
  <c r="F40" i="5" s="1"/>
  <c r="F41" i="5" s="1"/>
  <c r="F39" i="8"/>
  <c r="G40" i="8"/>
  <c r="H40" i="8" s="1"/>
  <c r="I40" i="8" s="1"/>
  <c r="J40" i="8" s="1"/>
  <c r="E39" i="8"/>
  <c r="F25" i="8"/>
  <c r="F24" i="8" s="1"/>
  <c r="E59" i="5"/>
  <c r="F50" i="5"/>
  <c r="F51" i="5" s="1"/>
  <c r="G34" i="1"/>
  <c r="G56" i="5" s="1"/>
  <c r="G57" i="5" s="1"/>
  <c r="G63" i="5"/>
  <c r="J61" i="5"/>
  <c r="Q43" i="1"/>
  <c r="F55" i="5"/>
  <c r="E36" i="5"/>
  <c r="O32" i="5"/>
  <c r="N63" i="5"/>
  <c r="F63" i="5"/>
  <c r="O65" i="5"/>
  <c r="F35" i="5"/>
  <c r="F36" i="5" s="1"/>
  <c r="G14" i="1"/>
  <c r="D38" i="8"/>
  <c r="D51" i="8" s="1"/>
  <c r="H58" i="5"/>
  <c r="H59" i="5" s="1"/>
  <c r="I35" i="1"/>
  <c r="I28" i="1"/>
  <c r="J28" i="1" s="1"/>
  <c r="J44" i="5" s="1"/>
  <c r="J45" i="5" s="1"/>
  <c r="H44" i="5"/>
  <c r="H45" i="5" s="1"/>
  <c r="F58" i="5"/>
  <c r="F59" i="5" s="1"/>
  <c r="E67" i="5"/>
  <c r="F34" i="5"/>
  <c r="I61" i="5"/>
  <c r="M63" i="5"/>
  <c r="E63" i="5"/>
  <c r="I65" i="5"/>
  <c r="E32" i="5"/>
  <c r="H61" i="5"/>
  <c r="L63" i="5"/>
  <c r="P65" i="5"/>
  <c r="E45" i="8"/>
  <c r="F27" i="1" s="1"/>
  <c r="F42" i="5" s="1"/>
  <c r="F43" i="5" s="1"/>
  <c r="I63" i="5"/>
  <c r="G44" i="5"/>
  <c r="G45" i="5" s="1"/>
  <c r="H63" i="5"/>
  <c r="G32" i="5"/>
  <c r="F32" i="5"/>
  <c r="E55" i="5"/>
  <c r="G61" i="5"/>
  <c r="D21" i="8"/>
  <c r="K32" i="5"/>
  <c r="P63" i="5"/>
  <c r="M32" i="5"/>
  <c r="G58" i="5"/>
  <c r="G59" i="5" s="1"/>
  <c r="F44" i="5"/>
  <c r="F45" i="5" s="1"/>
  <c r="E43" i="5"/>
  <c r="K63" i="5"/>
  <c r="J63" i="5"/>
  <c r="H12" i="5"/>
  <c r="J32" i="5"/>
  <c r="G27" i="8"/>
  <c r="I32" i="5"/>
  <c r="H9" i="8"/>
  <c r="F7" i="1"/>
  <c r="G7" i="1" s="1"/>
  <c r="F38" i="3" s="1"/>
  <c r="I32" i="1"/>
  <c r="H52" i="5"/>
  <c r="H53" i="5" s="1"/>
  <c r="G19" i="8"/>
  <c r="H19" i="8" s="1"/>
  <c r="F18" i="8"/>
  <c r="F6" i="8"/>
  <c r="G10" i="1" s="1"/>
  <c r="G27" i="5" s="1"/>
  <c r="G28" i="5" s="1"/>
  <c r="E49" i="5"/>
  <c r="G65" i="5"/>
  <c r="G33" i="8"/>
  <c r="E9" i="5"/>
  <c r="H33" i="8"/>
  <c r="F52" i="5"/>
  <c r="F53" i="5" s="1"/>
  <c r="E33" i="8"/>
  <c r="H65" i="5"/>
  <c r="G52" i="5"/>
  <c r="G53" i="5" s="1"/>
  <c r="G39" i="8"/>
  <c r="K65" i="5"/>
  <c r="N65" i="5"/>
  <c r="H18" i="1"/>
  <c r="I18" i="1" s="1"/>
  <c r="F33" i="8"/>
  <c r="F65" i="5"/>
  <c r="H28" i="8"/>
  <c r="I28" i="8" s="1"/>
  <c r="F9" i="8"/>
  <c r="J65" i="5"/>
  <c r="L65" i="5"/>
  <c r="G33" i="1"/>
  <c r="E53" i="5"/>
  <c r="I12" i="5"/>
  <c r="I39" i="8"/>
  <c r="J11" i="8"/>
  <c r="K11" i="8" s="1"/>
  <c r="L11" i="8" s="1"/>
  <c r="M11" i="8" s="1"/>
  <c r="N11" i="8" s="1"/>
  <c r="O11" i="8" s="1"/>
  <c r="I9" i="8"/>
  <c r="I33" i="8"/>
  <c r="J34" i="8"/>
  <c r="N41" i="8"/>
  <c r="O41" i="8" s="1"/>
  <c r="J48" i="8"/>
  <c r="K48" i="8" s="1"/>
  <c r="L48" i="8" s="1"/>
  <c r="M48" i="8" s="1"/>
  <c r="N48" i="8" s="1"/>
  <c r="O48" i="8" s="1"/>
  <c r="E18" i="8"/>
  <c r="E9" i="8"/>
  <c r="E15" i="8"/>
  <c r="E27" i="8"/>
  <c r="H39" i="8"/>
  <c r="G9" i="8"/>
  <c r="E58" i="8"/>
  <c r="F30" i="1" s="1"/>
  <c r="F48" i="5" s="1"/>
  <c r="F49" i="5" s="1"/>
  <c r="E6" i="8"/>
  <c r="F10" i="1" s="1"/>
  <c r="F27" i="5" s="1"/>
  <c r="F28" i="5" s="1"/>
  <c r="E9" i="1"/>
  <c r="E25" i="5" s="1"/>
  <c r="E26" i="5" s="1"/>
  <c r="D38" i="3"/>
  <c r="E24" i="5" s="1"/>
  <c r="F13" i="8"/>
  <c r="E12" i="8"/>
  <c r="H31" i="1"/>
  <c r="G50" i="5"/>
  <c r="G51" i="5" s="1"/>
  <c r="H48" i="1"/>
  <c r="I48" i="1" s="1"/>
  <c r="J48" i="1" s="1"/>
  <c r="K48" i="1" s="1"/>
  <c r="L48" i="1" s="1"/>
  <c r="M48" i="1" s="1"/>
  <c r="N48" i="1" s="1"/>
  <c r="O48" i="1" s="1"/>
  <c r="P48" i="1" s="1"/>
  <c r="F5" i="8"/>
  <c r="E23" i="8"/>
  <c r="I43" i="8"/>
  <c r="N56" i="8"/>
  <c r="O56" i="8" s="1"/>
  <c r="I47" i="1"/>
  <c r="J47" i="1" s="1"/>
  <c r="K47" i="1" s="1"/>
  <c r="L47" i="1" s="1"/>
  <c r="M47" i="1" s="1"/>
  <c r="N47" i="1" s="1"/>
  <c r="O47" i="1" s="1"/>
  <c r="P47" i="1" s="1"/>
  <c r="L10" i="8"/>
  <c r="G53" i="8"/>
  <c r="H53" i="8" s="1"/>
  <c r="I53" i="8" s="1"/>
  <c r="J53" i="8" s="1"/>
  <c r="K53" i="8" s="1"/>
  <c r="L53" i="8" s="1"/>
  <c r="M53" i="8" s="1"/>
  <c r="N53" i="8" s="1"/>
  <c r="O53" i="8" s="1"/>
  <c r="F58" i="8"/>
  <c r="P46" i="8"/>
  <c r="I52" i="8"/>
  <c r="I54" i="8"/>
  <c r="J54" i="8" s="1"/>
  <c r="K54" i="8" s="1"/>
  <c r="L54" i="8" s="1"/>
  <c r="M54" i="8" s="1"/>
  <c r="N54" i="8" s="1"/>
  <c r="O54" i="8" s="1"/>
  <c r="Q19" i="1"/>
  <c r="H31" i="8"/>
  <c r="G30" i="8"/>
  <c r="G17" i="3"/>
  <c r="H17" i="3" s="1"/>
  <c r="I17" i="3" s="1"/>
  <c r="J17" i="3" s="1"/>
  <c r="K17" i="3" s="1"/>
  <c r="L17" i="3" s="1"/>
  <c r="M17" i="3" s="1"/>
  <c r="N17" i="3" s="1"/>
  <c r="O17" i="3" s="1"/>
  <c r="G53" i="1"/>
  <c r="H53" i="1" s="1"/>
  <c r="I53" i="1" s="1"/>
  <c r="J53" i="1" s="1"/>
  <c r="K53" i="1" s="1"/>
  <c r="L53" i="1" s="1"/>
  <c r="M53" i="1" s="1"/>
  <c r="N53" i="1" s="1"/>
  <c r="O53" i="1" s="1"/>
  <c r="P53" i="1" s="1"/>
  <c r="N49" i="1"/>
  <c r="O49" i="1" s="1"/>
  <c r="P49" i="1" s="1"/>
  <c r="J12" i="5"/>
  <c r="G16" i="8"/>
  <c r="F15" i="8"/>
  <c r="I7" i="8"/>
  <c r="G48" i="3"/>
  <c r="H48" i="3" s="1"/>
  <c r="I48" i="3" s="1"/>
  <c r="J48" i="3" s="1"/>
  <c r="K48" i="3" s="1"/>
  <c r="L48" i="3" s="1"/>
  <c r="M48" i="3" s="1"/>
  <c r="N48" i="3" s="1"/>
  <c r="O48" i="3" s="1"/>
  <c r="P48" i="3" s="1"/>
  <c r="F22" i="3"/>
  <c r="G22" i="3" s="1"/>
  <c r="H22" i="3" s="1"/>
  <c r="I22" i="3" s="1"/>
  <c r="J22" i="3" s="1"/>
  <c r="K22" i="3" s="1"/>
  <c r="L22" i="3" s="1"/>
  <c r="M22" i="3" s="1"/>
  <c r="N22" i="3" s="1"/>
  <c r="O22" i="3" s="1"/>
  <c r="H8" i="8"/>
  <c r="I8" i="8" s="1"/>
  <c r="J8" i="8" s="1"/>
  <c r="K8" i="8" s="1"/>
  <c r="L8" i="8" s="1"/>
  <c r="M8" i="8" s="1"/>
  <c r="N8" i="8" s="1"/>
  <c r="O8" i="8" s="1"/>
  <c r="G6" i="8"/>
  <c r="J51" i="1"/>
  <c r="K51" i="1" s="1"/>
  <c r="L51" i="1" s="1"/>
  <c r="M51" i="1" s="1"/>
  <c r="N51" i="1" s="1"/>
  <c r="O51" i="1" s="1"/>
  <c r="P51" i="1" s="1"/>
  <c r="H29" i="1"/>
  <c r="G46" i="5"/>
  <c r="G47" i="5" s="1"/>
  <c r="G47" i="8"/>
  <c r="F45" i="8"/>
  <c r="I50" i="1"/>
  <c r="J50" i="1" s="1"/>
  <c r="K50" i="1" s="1"/>
  <c r="L50" i="1" s="1"/>
  <c r="M50" i="1" s="1"/>
  <c r="N50" i="1" s="1"/>
  <c r="O50" i="1" s="1"/>
  <c r="P50" i="1" s="1"/>
  <c r="J8" i="3"/>
  <c r="I14" i="3"/>
  <c r="H39" i="3"/>
  <c r="H16" i="3"/>
  <c r="G28" i="3"/>
  <c r="H28" i="3" s="1"/>
  <c r="I28" i="3" s="1"/>
  <c r="J28" i="3" s="1"/>
  <c r="K28" i="3" s="1"/>
  <c r="L28" i="3" s="1"/>
  <c r="M28" i="3" s="1"/>
  <c r="N28" i="3" s="1"/>
  <c r="O28" i="3" s="1"/>
  <c r="P43" i="3"/>
  <c r="J15" i="3"/>
  <c r="K15" i="3" s="1"/>
  <c r="L15" i="3" s="1"/>
  <c r="M15" i="3" s="1"/>
  <c r="N15" i="3" s="1"/>
  <c r="O15" i="3" s="1"/>
  <c r="I21" i="3"/>
  <c r="J21" i="3" s="1"/>
  <c r="K21" i="3" s="1"/>
  <c r="L21" i="3" s="1"/>
  <c r="M21" i="3" s="1"/>
  <c r="N21" i="3" s="1"/>
  <c r="O21" i="3" s="1"/>
  <c r="F40" i="3"/>
  <c r="E49" i="3"/>
  <c r="F52" i="1" s="1"/>
  <c r="G35" i="3"/>
  <c r="H35" i="3" s="1"/>
  <c r="I35" i="3" s="1"/>
  <c r="J35" i="3" s="1"/>
  <c r="K35" i="3" s="1"/>
  <c r="L35" i="3" s="1"/>
  <c r="M35" i="3" s="1"/>
  <c r="N35" i="3" s="1"/>
  <c r="O35" i="3" s="1"/>
  <c r="E26" i="1"/>
  <c r="D49" i="8"/>
  <c r="G47" i="3"/>
  <c r="H47" i="3" s="1"/>
  <c r="I47" i="3" s="1"/>
  <c r="J47" i="3" s="1"/>
  <c r="K47" i="3" s="1"/>
  <c r="L47" i="3" s="1"/>
  <c r="M47" i="3" s="1"/>
  <c r="N47" i="3" s="1"/>
  <c r="O47" i="3" s="1"/>
  <c r="G46" i="3"/>
  <c r="H46" i="3" s="1"/>
  <c r="I46" i="3" s="1"/>
  <c r="J46" i="3" s="1"/>
  <c r="K46" i="3" s="1"/>
  <c r="L46" i="3" s="1"/>
  <c r="M46" i="3" s="1"/>
  <c r="N46" i="3" s="1"/>
  <c r="O46" i="3" s="1"/>
  <c r="P23" i="3"/>
  <c r="H33" i="3"/>
  <c r="I33" i="3" s="1"/>
  <c r="J33" i="3" s="1"/>
  <c r="K33" i="3" s="1"/>
  <c r="L33" i="3" s="1"/>
  <c r="M33" i="3" s="1"/>
  <c r="N33" i="3" s="1"/>
  <c r="O33" i="3" s="1"/>
  <c r="E27" i="5"/>
  <c r="P27" i="3"/>
  <c r="G45" i="3"/>
  <c r="H45" i="3" s="1"/>
  <c r="I45" i="3" s="1"/>
  <c r="J45" i="3" s="1"/>
  <c r="K45" i="3" s="1"/>
  <c r="L45" i="3" s="1"/>
  <c r="M45" i="3" s="1"/>
  <c r="N45" i="3" s="1"/>
  <c r="O45" i="3" s="1"/>
  <c r="F7" i="3"/>
  <c r="F4" i="5"/>
  <c r="F5" i="5" s="1"/>
  <c r="G20" i="3"/>
  <c r="H20" i="3" s="1"/>
  <c r="I20" i="3" s="1"/>
  <c r="J20" i="3" s="1"/>
  <c r="K20" i="3" s="1"/>
  <c r="L20" i="3" s="1"/>
  <c r="M20" i="3" s="1"/>
  <c r="N20" i="3" s="1"/>
  <c r="O20" i="3" s="1"/>
  <c r="G31" i="3"/>
  <c r="H31" i="3" s="1"/>
  <c r="I31" i="3" s="1"/>
  <c r="J31" i="3" s="1"/>
  <c r="K31" i="3" s="1"/>
  <c r="L31" i="3" s="1"/>
  <c r="M31" i="3" s="1"/>
  <c r="N31" i="3" s="1"/>
  <c r="O31" i="3" s="1"/>
  <c r="E6" i="5"/>
  <c r="Q31" i="5"/>
  <c r="H29" i="3"/>
  <c r="I29" i="3" s="1"/>
  <c r="J29" i="3" s="1"/>
  <c r="K29" i="3" s="1"/>
  <c r="L29" i="3" s="1"/>
  <c r="M29" i="3" s="1"/>
  <c r="N29" i="3" s="1"/>
  <c r="O29" i="3" s="1"/>
  <c r="P34" i="3"/>
  <c r="F32" i="3"/>
  <c r="P44" i="3"/>
  <c r="G19" i="3"/>
  <c r="H19" i="3" s="1"/>
  <c r="I19" i="3" s="1"/>
  <c r="J19" i="3" s="1"/>
  <c r="K19" i="3" s="1"/>
  <c r="L19" i="3" s="1"/>
  <c r="M19" i="3" s="1"/>
  <c r="N19" i="3" s="1"/>
  <c r="O19" i="3" s="1"/>
  <c r="G13" i="3"/>
  <c r="G24" i="3" s="1"/>
  <c r="G30" i="3"/>
  <c r="H30" i="3" s="1"/>
  <c r="I30" i="3" s="1"/>
  <c r="J30" i="3" s="1"/>
  <c r="K30" i="3" s="1"/>
  <c r="L30" i="3" s="1"/>
  <c r="M30" i="3" s="1"/>
  <c r="N30" i="3" s="1"/>
  <c r="O30" i="3" s="1"/>
  <c r="G44" i="8"/>
  <c r="F42" i="8"/>
  <c r="G42" i="3"/>
  <c r="H42" i="3" s="1"/>
  <c r="I42" i="3" s="1"/>
  <c r="J42" i="3" s="1"/>
  <c r="K42" i="3" s="1"/>
  <c r="L42" i="3" s="1"/>
  <c r="M42" i="3" s="1"/>
  <c r="N42" i="3" s="1"/>
  <c r="O42" i="3" s="1"/>
  <c r="G9" i="3"/>
  <c r="G13" i="5"/>
  <c r="F39" i="1"/>
  <c r="P18" i="3"/>
  <c r="E10" i="3"/>
  <c r="B10" i="1"/>
  <c r="B11" i="1" s="1"/>
  <c r="B13" i="1" s="1"/>
  <c r="B14" i="1" s="1"/>
  <c r="E14" i="5"/>
  <c r="F13" i="5"/>
  <c r="F14" i="5" s="1"/>
  <c r="J54" i="1" l="1"/>
  <c r="K54" i="1" s="1"/>
  <c r="L54" i="1" s="1"/>
  <c r="M54" i="1" s="1"/>
  <c r="N54" i="1" s="1"/>
  <c r="O54" i="1" s="1"/>
  <c r="P54" i="1" s="1"/>
  <c r="H33" i="5"/>
  <c r="H34" i="1"/>
  <c r="H56" i="5" s="1"/>
  <c r="H57" i="5" s="1"/>
  <c r="G32" i="3"/>
  <c r="F36" i="3"/>
  <c r="P30" i="3"/>
  <c r="I6" i="3"/>
  <c r="J6" i="3" s="1"/>
  <c r="K6" i="3" s="1"/>
  <c r="G3" i="5"/>
  <c r="H3" i="5"/>
  <c r="G18" i="8"/>
  <c r="G25" i="8"/>
  <c r="H25" i="8" s="1"/>
  <c r="G26" i="1"/>
  <c r="G40" i="5" s="1"/>
  <c r="G41" i="5" s="1"/>
  <c r="E49" i="8"/>
  <c r="E36" i="8"/>
  <c r="F29" i="5" s="1"/>
  <c r="F30" i="5" s="1"/>
  <c r="Q53" i="1"/>
  <c r="E23" i="1"/>
  <c r="K28" i="1"/>
  <c r="K44" i="5" s="1"/>
  <c r="K45" i="5" s="1"/>
  <c r="I44" i="5"/>
  <c r="I45" i="5" s="1"/>
  <c r="E2" i="5"/>
  <c r="E11" i="5" s="1"/>
  <c r="G25" i="1"/>
  <c r="G39" i="5" s="1"/>
  <c r="F38" i="8"/>
  <c r="F51" i="8" s="1"/>
  <c r="J3" i="5"/>
  <c r="H27" i="8"/>
  <c r="I58" i="5"/>
  <c r="I59" i="5" s="1"/>
  <c r="J35" i="1"/>
  <c r="K9" i="8"/>
  <c r="H7" i="1"/>
  <c r="H25" i="1" s="1"/>
  <c r="H39" i="5" s="1"/>
  <c r="E38" i="8"/>
  <c r="E51" i="8" s="1"/>
  <c r="F25" i="1"/>
  <c r="F39" i="5" s="1"/>
  <c r="E38" i="3"/>
  <c r="F24" i="5" s="1"/>
  <c r="H33" i="1"/>
  <c r="G54" i="5"/>
  <c r="G55" i="5" s="1"/>
  <c r="L28" i="1"/>
  <c r="G39" i="1"/>
  <c r="G66" i="5" s="1"/>
  <c r="G67" i="5" s="1"/>
  <c r="P31" i="3"/>
  <c r="Q47" i="1"/>
  <c r="P48" i="8"/>
  <c r="P46" i="3"/>
  <c r="E21" i="8"/>
  <c r="J9" i="8"/>
  <c r="I27" i="8"/>
  <c r="J28" i="8"/>
  <c r="I52" i="5"/>
  <c r="I53" i="5" s="1"/>
  <c r="J32" i="1"/>
  <c r="G58" i="8"/>
  <c r="H30" i="1" s="1"/>
  <c r="H48" i="5" s="1"/>
  <c r="H49" i="5" s="1"/>
  <c r="P56" i="8"/>
  <c r="K34" i="8"/>
  <c r="J33" i="8"/>
  <c r="K40" i="8"/>
  <c r="J39" i="8"/>
  <c r="Q16" i="1"/>
  <c r="H58" i="8"/>
  <c r="I30" i="1" s="1"/>
  <c r="I48" i="5" s="1"/>
  <c r="I49" i="5" s="1"/>
  <c r="H18" i="8"/>
  <c r="I19" i="8"/>
  <c r="D5" i="3"/>
  <c r="D12" i="3" s="1"/>
  <c r="D26" i="3" s="1"/>
  <c r="E45" i="1" s="1"/>
  <c r="F5" i="3"/>
  <c r="F12" i="3" s="1"/>
  <c r="F26" i="3" s="1"/>
  <c r="G24" i="5"/>
  <c r="G2" i="5"/>
  <c r="G11" i="5" s="1"/>
  <c r="H9" i="3"/>
  <c r="H13" i="5"/>
  <c r="H14" i="5" s="1"/>
  <c r="G10" i="3"/>
  <c r="P20" i="3"/>
  <c r="I39" i="3"/>
  <c r="I29" i="1"/>
  <c r="H46" i="5"/>
  <c r="H47" i="5" s="1"/>
  <c r="P17" i="3"/>
  <c r="H30" i="8"/>
  <c r="I31" i="8"/>
  <c r="G14" i="5"/>
  <c r="G5" i="8"/>
  <c r="F23" i="8"/>
  <c r="F9" i="1"/>
  <c r="P29" i="3"/>
  <c r="F9" i="5"/>
  <c r="F7" i="5"/>
  <c r="F6" i="5"/>
  <c r="P47" i="3"/>
  <c r="P28" i="3"/>
  <c r="Q50" i="1"/>
  <c r="Q51" i="1"/>
  <c r="H10" i="1"/>
  <c r="H6" i="8"/>
  <c r="Q49" i="1"/>
  <c r="P15" i="3"/>
  <c r="F12" i="8"/>
  <c r="G13" i="8"/>
  <c r="F18" i="5"/>
  <c r="F15" i="5"/>
  <c r="F44" i="1"/>
  <c r="F16" i="5"/>
  <c r="E28" i="5"/>
  <c r="G27" i="1"/>
  <c r="G30" i="1"/>
  <c r="Q48" i="1"/>
  <c r="K8" i="3"/>
  <c r="K12" i="5"/>
  <c r="J18" i="1"/>
  <c r="I33" i="5"/>
  <c r="I34" i="5" s="1"/>
  <c r="B35" i="5"/>
  <c r="B15" i="1"/>
  <c r="P42" i="3"/>
  <c r="G7" i="3"/>
  <c r="G4" i="5"/>
  <c r="G5" i="5" s="1"/>
  <c r="G40" i="3"/>
  <c r="F49" i="3"/>
  <c r="G52" i="1" s="1"/>
  <c r="G45" i="8"/>
  <c r="H27" i="1" s="1"/>
  <c r="H42" i="5" s="1"/>
  <c r="H43" i="5" s="1"/>
  <c r="H47" i="8"/>
  <c r="P22" i="3"/>
  <c r="I6" i="8"/>
  <c r="J7" i="8"/>
  <c r="M10" i="8"/>
  <c r="L9" i="8"/>
  <c r="H13" i="3"/>
  <c r="H24" i="3" s="1"/>
  <c r="I39" i="1" s="1"/>
  <c r="I66" i="5" s="1"/>
  <c r="I67" i="5" s="1"/>
  <c r="P19" i="3"/>
  <c r="E8" i="5"/>
  <c r="P33" i="3"/>
  <c r="E40" i="5"/>
  <c r="E41" i="5" s="1"/>
  <c r="E68" i="5" s="1"/>
  <c r="H39" i="1"/>
  <c r="H66" i="5" s="1"/>
  <c r="H67" i="5" s="1"/>
  <c r="J14" i="3"/>
  <c r="P54" i="8"/>
  <c r="J43" i="8"/>
  <c r="I31" i="1"/>
  <c r="H50" i="5"/>
  <c r="H51" i="5" s="1"/>
  <c r="E15" i="5"/>
  <c r="E44" i="1"/>
  <c r="E16" i="5"/>
  <c r="E18" i="5"/>
  <c r="P45" i="3"/>
  <c r="P35" i="3"/>
  <c r="I16" i="3"/>
  <c r="F49" i="8"/>
  <c r="J52" i="8"/>
  <c r="I58" i="8"/>
  <c r="J30" i="1" s="1"/>
  <c r="J48" i="5" s="1"/>
  <c r="J49" i="5" s="1"/>
  <c r="F66" i="5"/>
  <c r="F67" i="5" s="1"/>
  <c r="F68" i="5" s="1"/>
  <c r="H44" i="8"/>
  <c r="G42" i="8"/>
  <c r="P21" i="3"/>
  <c r="H16" i="8"/>
  <c r="G15" i="8"/>
  <c r="F36" i="8"/>
  <c r="G15" i="1" s="1"/>
  <c r="H34" i="5"/>
  <c r="E29" i="5"/>
  <c r="I34" i="1" l="1"/>
  <c r="I56" i="5" s="1"/>
  <c r="I57" i="5" s="1"/>
  <c r="G45" i="1"/>
  <c r="Q54" i="1"/>
  <c r="J34" i="1"/>
  <c r="K34" i="1" s="1"/>
  <c r="H32" i="3"/>
  <c r="G36" i="3"/>
  <c r="K3" i="5"/>
  <c r="G38" i="3"/>
  <c r="H2" i="5" s="1"/>
  <c r="H11" i="5" s="1"/>
  <c r="G24" i="8"/>
  <c r="G36" i="8" s="1"/>
  <c r="H15" i="1" s="1"/>
  <c r="F15" i="1"/>
  <c r="F23" i="1" s="1"/>
  <c r="E5" i="3"/>
  <c r="E12" i="3" s="1"/>
  <c r="E26" i="3" s="1"/>
  <c r="F45" i="1" s="1"/>
  <c r="F2" i="5"/>
  <c r="F11" i="5" s="1"/>
  <c r="F8" i="5"/>
  <c r="K35" i="1"/>
  <c r="J58" i="5"/>
  <c r="J59" i="5" s="1"/>
  <c r="G38" i="8"/>
  <c r="G51" i="8" s="1"/>
  <c r="I7" i="1"/>
  <c r="I25" i="1" s="1"/>
  <c r="I39" i="5" s="1"/>
  <c r="M28" i="1"/>
  <c r="L44" i="5"/>
  <c r="L45" i="5" s="1"/>
  <c r="K28" i="8"/>
  <c r="J27" i="8"/>
  <c r="I33" i="1"/>
  <c r="H54" i="5"/>
  <c r="H55" i="5" s="1"/>
  <c r="K32" i="1"/>
  <c r="J52" i="5"/>
  <c r="J53" i="5" s="1"/>
  <c r="G35" i="5"/>
  <c r="G36" i="5" s="1"/>
  <c r="H14" i="1"/>
  <c r="L34" i="8"/>
  <c r="K33" i="8"/>
  <c r="I18" i="8"/>
  <c r="J19" i="8"/>
  <c r="K39" i="8"/>
  <c r="L40" i="8"/>
  <c r="G42" i="5"/>
  <c r="G43" i="5" s="1"/>
  <c r="G29" i="5"/>
  <c r="G30" i="5" s="1"/>
  <c r="I44" i="8"/>
  <c r="H42" i="8"/>
  <c r="I13" i="3"/>
  <c r="I24" i="3" s="1"/>
  <c r="B16" i="1"/>
  <c r="B17" i="1" s="1"/>
  <c r="B29" i="5"/>
  <c r="G16" i="5"/>
  <c r="G44" i="1"/>
  <c r="G18" i="5"/>
  <c r="G15" i="5"/>
  <c r="J39" i="3"/>
  <c r="J29" i="1"/>
  <c r="I46" i="5"/>
  <c r="I47" i="5" s="1"/>
  <c r="E30" i="5"/>
  <c r="E37" i="5" s="1"/>
  <c r="E70" i="5" s="1"/>
  <c r="J16" i="3"/>
  <c r="K16" i="3" s="1"/>
  <c r="L16" i="3" s="1"/>
  <c r="M16" i="3" s="1"/>
  <c r="N16" i="3" s="1"/>
  <c r="O16" i="3" s="1"/>
  <c r="L6" i="3"/>
  <c r="L3" i="5"/>
  <c r="H5" i="8"/>
  <c r="G23" i="8"/>
  <c r="H26" i="1"/>
  <c r="G49" i="8"/>
  <c r="L8" i="3"/>
  <c r="L12" i="5"/>
  <c r="I10" i="1"/>
  <c r="I27" i="5" s="1"/>
  <c r="I28" i="5" s="1"/>
  <c r="J58" i="8"/>
  <c r="K30" i="1" s="1"/>
  <c r="K48" i="5" s="1"/>
  <c r="K49" i="5" s="1"/>
  <c r="K52" i="8"/>
  <c r="H40" i="3"/>
  <c r="G49" i="3"/>
  <c r="H52" i="1" s="1"/>
  <c r="F17" i="5"/>
  <c r="G12" i="8"/>
  <c r="H13" i="8"/>
  <c r="H27" i="5"/>
  <c r="G42" i="1"/>
  <c r="J31" i="8"/>
  <c r="I30" i="8"/>
  <c r="I16" i="8"/>
  <c r="H15" i="8"/>
  <c r="J6" i="8"/>
  <c r="K7" i="8"/>
  <c r="K18" i="1"/>
  <c r="J33" i="5"/>
  <c r="G48" i="5"/>
  <c r="G49" i="5" s="1"/>
  <c r="F21" i="8"/>
  <c r="G9" i="1"/>
  <c r="I13" i="5"/>
  <c r="I9" i="3"/>
  <c r="H10" i="3"/>
  <c r="K43" i="8"/>
  <c r="J39" i="1"/>
  <c r="J10" i="1"/>
  <c r="J27" i="5" s="1"/>
  <c r="J28" i="5" s="1"/>
  <c r="G6" i="5"/>
  <c r="G7" i="5"/>
  <c r="G9" i="5"/>
  <c r="F25" i="5"/>
  <c r="H24" i="8"/>
  <c r="I25" i="8"/>
  <c r="F42" i="1"/>
  <c r="K14" i="3"/>
  <c r="H7" i="3"/>
  <c r="H4" i="5"/>
  <c r="H45" i="8"/>
  <c r="I27" i="1" s="1"/>
  <c r="I42" i="5" s="1"/>
  <c r="I43" i="5" s="1"/>
  <c r="I47" i="8"/>
  <c r="E17" i="5"/>
  <c r="J31" i="1"/>
  <c r="I50" i="5"/>
  <c r="I51" i="5" s="1"/>
  <c r="N10" i="8"/>
  <c r="M9" i="8"/>
  <c r="H15" i="5"/>
  <c r="H16" i="5"/>
  <c r="H17" i="5" s="1"/>
  <c r="H18" i="5"/>
  <c r="H44" i="1"/>
  <c r="J56" i="5" l="1"/>
  <c r="J57" i="5" s="1"/>
  <c r="I32" i="3"/>
  <c r="H36" i="3"/>
  <c r="G5" i="3"/>
  <c r="G12" i="3" s="1"/>
  <c r="G26" i="3" s="1"/>
  <c r="H45" i="1" s="1"/>
  <c r="H24" i="5"/>
  <c r="H29" i="5"/>
  <c r="H30" i="5" s="1"/>
  <c r="H38" i="8"/>
  <c r="H51" i="8" s="1"/>
  <c r="H42" i="1"/>
  <c r="F41" i="1"/>
  <c r="F55" i="1" s="1"/>
  <c r="F56" i="1" s="1"/>
  <c r="L35" i="1"/>
  <c r="K58" i="5"/>
  <c r="K59" i="5" s="1"/>
  <c r="H38" i="3"/>
  <c r="J7" i="1"/>
  <c r="I54" i="5"/>
  <c r="I55" i="5" s="1"/>
  <c r="J33" i="1"/>
  <c r="K27" i="8"/>
  <c r="L28" i="8"/>
  <c r="K56" i="5"/>
  <c r="K57" i="5" s="1"/>
  <c r="L34" i="1"/>
  <c r="K52" i="5"/>
  <c r="K53" i="5" s="1"/>
  <c r="L32" i="1"/>
  <c r="P16" i="3"/>
  <c r="M44" i="5"/>
  <c r="M45" i="5" s="1"/>
  <c r="N28" i="1"/>
  <c r="I14" i="1"/>
  <c r="H35" i="5"/>
  <c r="H36" i="5" s="1"/>
  <c r="M40" i="8"/>
  <c r="L39" i="8"/>
  <c r="Q13" i="1"/>
  <c r="K19" i="8"/>
  <c r="J18" i="8"/>
  <c r="M34" i="8"/>
  <c r="L33" i="8"/>
  <c r="H40" i="5"/>
  <c r="H41" i="5" s="1"/>
  <c r="H68" i="5" s="1"/>
  <c r="K31" i="8"/>
  <c r="J30" i="8"/>
  <c r="F26" i="5"/>
  <c r="F37" i="5" s="1"/>
  <c r="F70" i="5" s="1"/>
  <c r="H40" i="1" s="1"/>
  <c r="J34" i="5"/>
  <c r="I5" i="8"/>
  <c r="H23" i="8"/>
  <c r="E41" i="1"/>
  <c r="J44" i="8"/>
  <c r="I42" i="8"/>
  <c r="K33" i="5"/>
  <c r="K34" i="5" s="1"/>
  <c r="L18" i="1"/>
  <c r="M12" i="5"/>
  <c r="M8" i="3"/>
  <c r="G40" i="1"/>
  <c r="G17" i="5"/>
  <c r="J13" i="3"/>
  <c r="J24" i="3" s="1"/>
  <c r="K39" i="1" s="1"/>
  <c r="K66" i="5" s="1"/>
  <c r="K67" i="5" s="1"/>
  <c r="L14" i="3"/>
  <c r="H9" i="1"/>
  <c r="G21" i="8"/>
  <c r="J47" i="8"/>
  <c r="I45" i="8"/>
  <c r="H5" i="5"/>
  <c r="J25" i="8"/>
  <c r="I24" i="8"/>
  <c r="I36" i="8" s="1"/>
  <c r="J15" i="1" s="1"/>
  <c r="G8" i="5"/>
  <c r="H28" i="5"/>
  <c r="I40" i="3"/>
  <c r="H49" i="3"/>
  <c r="I52" i="1" s="1"/>
  <c r="G68" i="5"/>
  <c r="O10" i="8"/>
  <c r="O9" i="8" s="1"/>
  <c r="N9" i="8"/>
  <c r="I7" i="3"/>
  <c r="I4" i="5"/>
  <c r="I5" i="5" s="1"/>
  <c r="H36" i="8"/>
  <c r="I15" i="1" s="1"/>
  <c r="L7" i="8"/>
  <c r="K6" i="8"/>
  <c r="J16" i="8"/>
  <c r="I15" i="8"/>
  <c r="K29" i="1"/>
  <c r="J46" i="5"/>
  <c r="J47" i="5" s="1"/>
  <c r="L43" i="8"/>
  <c r="J9" i="3"/>
  <c r="J13" i="5"/>
  <c r="J14" i="5" s="1"/>
  <c r="I10" i="3"/>
  <c r="G25" i="5"/>
  <c r="G26" i="5" s="1"/>
  <c r="G37" i="5" s="1"/>
  <c r="K10" i="1"/>
  <c r="K27" i="5" s="1"/>
  <c r="K28" i="5" s="1"/>
  <c r="K58" i="8"/>
  <c r="L52" i="8"/>
  <c r="M3" i="5"/>
  <c r="M6" i="3"/>
  <c r="J50" i="5"/>
  <c r="J51" i="5" s="1"/>
  <c r="K31" i="1"/>
  <c r="J66" i="5"/>
  <c r="J67" i="5" s="1"/>
  <c r="I14" i="5"/>
  <c r="H12" i="8"/>
  <c r="I13" i="8"/>
  <c r="K39" i="3"/>
  <c r="B18" i="1"/>
  <c r="B31" i="5"/>
  <c r="H49" i="8"/>
  <c r="I26" i="1"/>
  <c r="I40" i="5" s="1"/>
  <c r="I41" i="5" s="1"/>
  <c r="I68" i="5" l="1"/>
  <c r="J32" i="3"/>
  <c r="I36" i="3"/>
  <c r="M35" i="1"/>
  <c r="L58" i="5"/>
  <c r="L59" i="5" s="1"/>
  <c r="J25" i="1"/>
  <c r="J39" i="5" s="1"/>
  <c r="I38" i="8"/>
  <c r="I51" i="8" s="1"/>
  <c r="K7" i="1"/>
  <c r="I38" i="3"/>
  <c r="I24" i="5"/>
  <c r="H5" i="3"/>
  <c r="H12" i="3" s="1"/>
  <c r="H26" i="3" s="1"/>
  <c r="I45" i="1" s="1"/>
  <c r="I2" i="5"/>
  <c r="I11" i="5" s="1"/>
  <c r="M32" i="1"/>
  <c r="L52" i="5"/>
  <c r="L53" i="5" s="1"/>
  <c r="L56" i="5"/>
  <c r="L57" i="5" s="1"/>
  <c r="M34" i="1"/>
  <c r="M28" i="8"/>
  <c r="L27" i="8"/>
  <c r="N44" i="5"/>
  <c r="N45" i="5" s="1"/>
  <c r="O28" i="1"/>
  <c r="K33" i="1"/>
  <c r="J54" i="5"/>
  <c r="J55" i="5" s="1"/>
  <c r="K18" i="8"/>
  <c r="L19" i="8"/>
  <c r="N40" i="8"/>
  <c r="M39" i="8"/>
  <c r="G70" i="5"/>
  <c r="I40" i="1" s="1"/>
  <c r="M33" i="8"/>
  <c r="N34" i="8"/>
  <c r="G11" i="1"/>
  <c r="G23" i="1" s="1"/>
  <c r="H12" i="1"/>
  <c r="I35" i="5"/>
  <c r="I36" i="5" s="1"/>
  <c r="J14" i="1"/>
  <c r="P9" i="8"/>
  <c r="K50" i="5"/>
  <c r="K51" i="5" s="1"/>
  <c r="L31" i="1"/>
  <c r="J15" i="5"/>
  <c r="J44" i="1"/>
  <c r="J18" i="5"/>
  <c r="J16" i="5"/>
  <c r="L29" i="1"/>
  <c r="K46" i="5"/>
  <c r="K47" i="5" s="1"/>
  <c r="J7" i="3"/>
  <c r="J4" i="5"/>
  <c r="J5" i="5" s="1"/>
  <c r="J45" i="8"/>
  <c r="K27" i="1" s="1"/>
  <c r="K42" i="5" s="1"/>
  <c r="K43" i="5" s="1"/>
  <c r="K47" i="8"/>
  <c r="J5" i="8"/>
  <c r="I23" i="8"/>
  <c r="I12" i="8"/>
  <c r="J13" i="8"/>
  <c r="M52" i="8"/>
  <c r="L58" i="8"/>
  <c r="M30" i="1" s="1"/>
  <c r="M48" i="5" s="1"/>
  <c r="M49" i="5" s="1"/>
  <c r="I9" i="1"/>
  <c r="H21" i="8"/>
  <c r="L30" i="1"/>
  <c r="K9" i="3"/>
  <c r="K13" i="5"/>
  <c r="K14" i="5" s="1"/>
  <c r="J10" i="3"/>
  <c r="L10" i="1"/>
  <c r="L27" i="5" s="1"/>
  <c r="L28" i="5" s="1"/>
  <c r="P10" i="8"/>
  <c r="K13" i="3"/>
  <c r="K24" i="3" s="1"/>
  <c r="L39" i="1" s="1"/>
  <c r="L66" i="5" s="1"/>
  <c r="L67" i="5" s="1"/>
  <c r="J26" i="1"/>
  <c r="I49" i="8"/>
  <c r="K30" i="8"/>
  <c r="L31" i="8"/>
  <c r="J27" i="1"/>
  <c r="M7" i="8"/>
  <c r="L6" i="8"/>
  <c r="G41" i="1"/>
  <c r="G55" i="1" s="1"/>
  <c r="L33" i="5"/>
  <c r="L34" i="5" s="1"/>
  <c r="M18" i="1"/>
  <c r="K44" i="8"/>
  <c r="J42" i="8"/>
  <c r="N3" i="5"/>
  <c r="N6" i="3"/>
  <c r="J29" i="5"/>
  <c r="J30" i="5" s="1"/>
  <c r="E55" i="1"/>
  <c r="K16" i="8"/>
  <c r="J15" i="8"/>
  <c r="J24" i="8"/>
  <c r="K25" i="8"/>
  <c r="H25" i="5"/>
  <c r="H26" i="5" s="1"/>
  <c r="H37" i="5" s="1"/>
  <c r="H70" i="5" s="1"/>
  <c r="J40" i="1" s="1"/>
  <c r="M43" i="8"/>
  <c r="J40" i="3"/>
  <c r="I49" i="3"/>
  <c r="J52" i="1" s="1"/>
  <c r="H6" i="5"/>
  <c r="H7" i="5"/>
  <c r="H9" i="5"/>
  <c r="I9" i="5"/>
  <c r="I6" i="5"/>
  <c r="I7" i="5"/>
  <c r="B19" i="1"/>
  <c r="B20" i="1" s="1"/>
  <c r="B21" i="1" s="1"/>
  <c r="B22" i="1" s="1"/>
  <c r="B26" i="1" s="1"/>
  <c r="B33" i="5"/>
  <c r="I18" i="5"/>
  <c r="I15" i="5"/>
  <c r="I16" i="5"/>
  <c r="I44" i="1"/>
  <c r="L39" i="3"/>
  <c r="I29" i="5"/>
  <c r="M14" i="3"/>
  <c r="N12" i="5"/>
  <c r="N8" i="3"/>
  <c r="K32" i="3" l="1"/>
  <c r="J36" i="3"/>
  <c r="G56" i="1"/>
  <c r="M58" i="5"/>
  <c r="M59" i="5" s="1"/>
  <c r="N35" i="1"/>
  <c r="I5" i="3"/>
  <c r="I12" i="3" s="1"/>
  <c r="I26" i="3" s="1"/>
  <c r="J45" i="1" s="1"/>
  <c r="J2" i="5"/>
  <c r="J11" i="5" s="1"/>
  <c r="J24" i="5"/>
  <c r="J38" i="3"/>
  <c r="J38" i="8"/>
  <c r="J51" i="8" s="1"/>
  <c r="L7" i="1"/>
  <c r="K25" i="1"/>
  <c r="K39" i="5" s="1"/>
  <c r="O44" i="5"/>
  <c r="O45" i="5" s="1"/>
  <c r="P28" i="1"/>
  <c r="P44" i="5" s="1"/>
  <c r="P45" i="5" s="1"/>
  <c r="M27" i="8"/>
  <c r="N28" i="8"/>
  <c r="K54" i="5"/>
  <c r="K55" i="5" s="1"/>
  <c r="L33" i="1"/>
  <c r="N34" i="1"/>
  <c r="M56" i="5"/>
  <c r="M57" i="5" s="1"/>
  <c r="N32" i="1"/>
  <c r="M52" i="5"/>
  <c r="M53" i="5" s="1"/>
  <c r="O40" i="8"/>
  <c r="N39" i="8"/>
  <c r="K14" i="1"/>
  <c r="J35" i="5"/>
  <c r="J36" i="5" s="1"/>
  <c r="M19" i="8"/>
  <c r="L18" i="8"/>
  <c r="I12" i="1"/>
  <c r="H11" i="1"/>
  <c r="H23" i="1" s="1"/>
  <c r="N33" i="8"/>
  <c r="O34" i="8"/>
  <c r="I8" i="5"/>
  <c r="O6" i="3"/>
  <c r="O3" i="5"/>
  <c r="L48" i="5"/>
  <c r="L49" i="5" s="1"/>
  <c r="K4" i="5"/>
  <c r="K5" i="5" s="1"/>
  <c r="K7" i="3"/>
  <c r="M31" i="1"/>
  <c r="L50" i="5"/>
  <c r="L51" i="5" s="1"/>
  <c r="J6" i="5"/>
  <c r="J9" i="5"/>
  <c r="K42" i="1" s="1"/>
  <c r="J7" i="5"/>
  <c r="O8" i="3"/>
  <c r="O12" i="5"/>
  <c r="I30" i="5"/>
  <c r="M10" i="1"/>
  <c r="M27" i="5" s="1"/>
  <c r="K5" i="8"/>
  <c r="J23" i="8"/>
  <c r="I17" i="5"/>
  <c r="K40" i="3"/>
  <c r="J49" i="3"/>
  <c r="K52" i="1" s="1"/>
  <c r="K24" i="8"/>
  <c r="K36" i="8" s="1"/>
  <c r="L15" i="1" s="1"/>
  <c r="L25" i="8"/>
  <c r="E56" i="1"/>
  <c r="I25" i="5"/>
  <c r="I26" i="5" s="1"/>
  <c r="L16" i="8"/>
  <c r="K15" i="8"/>
  <c r="J9" i="1"/>
  <c r="I21" i="8"/>
  <c r="J42" i="1"/>
  <c r="J36" i="8"/>
  <c r="K15" i="1" s="1"/>
  <c r="J49" i="8"/>
  <c r="K26" i="1"/>
  <c r="N7" i="8"/>
  <c r="M6" i="8"/>
  <c r="J40" i="5"/>
  <c r="J41" i="5" s="1"/>
  <c r="K45" i="8"/>
  <c r="L47" i="8"/>
  <c r="L46" i="5"/>
  <c r="L47" i="5" s="1"/>
  <c r="M29" i="1"/>
  <c r="L30" i="8"/>
  <c r="M31" i="8"/>
  <c r="M39" i="3"/>
  <c r="L44" i="8"/>
  <c r="K42" i="8"/>
  <c r="J17" i="5"/>
  <c r="N14" i="3"/>
  <c r="I42" i="1"/>
  <c r="N43" i="8"/>
  <c r="M33" i="5"/>
  <c r="N18" i="1"/>
  <c r="K44" i="1"/>
  <c r="K18" i="5"/>
  <c r="K15" i="5"/>
  <c r="K16" i="5"/>
  <c r="M58" i="8"/>
  <c r="N52" i="8"/>
  <c r="H8" i="5"/>
  <c r="B27" i="1"/>
  <c r="B40" i="5"/>
  <c r="J42" i="5"/>
  <c r="J43" i="5" s="1"/>
  <c r="L13" i="3"/>
  <c r="L24" i="3" s="1"/>
  <c r="M39" i="1" s="1"/>
  <c r="M66" i="5" s="1"/>
  <c r="M67" i="5" s="1"/>
  <c r="L13" i="5"/>
  <c r="L14" i="5" s="1"/>
  <c r="L9" i="3"/>
  <c r="K10" i="3"/>
  <c r="J12" i="8"/>
  <c r="K13" i="8"/>
  <c r="Q28" i="1" l="1"/>
  <c r="Q44" i="5" s="1"/>
  <c r="L32" i="3"/>
  <c r="K36" i="3"/>
  <c r="K17" i="5"/>
  <c r="N58" i="5"/>
  <c r="N59" i="5" s="1"/>
  <c r="O35" i="1"/>
  <c r="K24" i="5"/>
  <c r="J5" i="3"/>
  <c r="J12" i="3" s="1"/>
  <c r="J26" i="3" s="1"/>
  <c r="K45" i="1" s="1"/>
  <c r="K2" i="5"/>
  <c r="K11" i="5" s="1"/>
  <c r="L25" i="1"/>
  <c r="L39" i="5" s="1"/>
  <c r="K38" i="3"/>
  <c r="M7" i="1"/>
  <c r="K38" i="8"/>
  <c r="K51" i="8" s="1"/>
  <c r="N56" i="5"/>
  <c r="N57" i="5" s="1"/>
  <c r="O34" i="1"/>
  <c r="O28" i="8"/>
  <c r="O27" i="8" s="1"/>
  <c r="N27" i="8"/>
  <c r="O32" i="1"/>
  <c r="N52" i="5"/>
  <c r="N53" i="5" s="1"/>
  <c r="L54" i="5"/>
  <c r="L55" i="5" s="1"/>
  <c r="M33" i="1"/>
  <c r="J12" i="1"/>
  <c r="I11" i="1"/>
  <c r="I23" i="1" s="1"/>
  <c r="L14" i="1"/>
  <c r="K35" i="5"/>
  <c r="K36" i="5" s="1"/>
  <c r="O33" i="8"/>
  <c r="P33" i="8" s="1"/>
  <c r="P34" i="8"/>
  <c r="M18" i="8"/>
  <c r="N19" i="8"/>
  <c r="O39" i="8"/>
  <c r="P39" i="8" s="1"/>
  <c r="P40" i="8"/>
  <c r="I37" i="5"/>
  <c r="I70" i="5" s="1"/>
  <c r="K40" i="1" s="1"/>
  <c r="K49" i="8"/>
  <c r="L26" i="1"/>
  <c r="J68" i="5"/>
  <c r="J25" i="5"/>
  <c r="L24" i="8"/>
  <c r="M25" i="8"/>
  <c r="N31" i="1"/>
  <c r="M50" i="5"/>
  <c r="M51" i="5" s="1"/>
  <c r="K9" i="1"/>
  <c r="J21" i="8"/>
  <c r="B28" i="1"/>
  <c r="B42" i="5"/>
  <c r="M13" i="5"/>
  <c r="M14" i="5" s="1"/>
  <c r="M9" i="3"/>
  <c r="L10" i="3"/>
  <c r="M44" i="8"/>
  <c r="L42" i="8"/>
  <c r="N31" i="8"/>
  <c r="M30" i="8"/>
  <c r="K29" i="5"/>
  <c r="L29" i="5"/>
  <c r="L30" i="5" s="1"/>
  <c r="M28" i="5"/>
  <c r="L7" i="3"/>
  <c r="L4" i="5"/>
  <c r="L5" i="5" s="1"/>
  <c r="L44" i="1"/>
  <c r="L16" i="5"/>
  <c r="L18" i="5"/>
  <c r="L15" i="5"/>
  <c r="O43" i="8"/>
  <c r="M16" i="8"/>
  <c r="L15" i="8"/>
  <c r="K6" i="5"/>
  <c r="K9" i="5"/>
  <c r="K7" i="5"/>
  <c r="N30" i="1"/>
  <c r="N39" i="3"/>
  <c r="M46" i="5"/>
  <c r="M47" i="5" s="1"/>
  <c r="N29" i="1"/>
  <c r="N10" i="1"/>
  <c r="N27" i="5" s="1"/>
  <c r="N28" i="5" s="1"/>
  <c r="L40" i="3"/>
  <c r="K49" i="3"/>
  <c r="L52" i="1" s="1"/>
  <c r="P12" i="5"/>
  <c r="P8" i="3"/>
  <c r="H41" i="1"/>
  <c r="H55" i="1" s="1"/>
  <c r="O7" i="8"/>
  <c r="O6" i="8" s="1"/>
  <c r="N6" i="8"/>
  <c r="M13" i="3"/>
  <c r="M24" i="3" s="1"/>
  <c r="N39" i="1" s="1"/>
  <c r="N66" i="5" s="1"/>
  <c r="N67" i="5" s="1"/>
  <c r="O14" i="3"/>
  <c r="O18" i="1"/>
  <c r="N33" i="5"/>
  <c r="N34" i="5" s="1"/>
  <c r="M47" i="8"/>
  <c r="L45" i="8"/>
  <c r="M27" i="1" s="1"/>
  <c r="M42" i="5" s="1"/>
  <c r="M43" i="5" s="1"/>
  <c r="K40" i="5"/>
  <c r="K41" i="5" s="1"/>
  <c r="K68" i="5" s="1"/>
  <c r="I41" i="1"/>
  <c r="I55" i="1" s="1"/>
  <c r="K23" i="8"/>
  <c r="L5" i="8"/>
  <c r="K12" i="8"/>
  <c r="L13" i="8"/>
  <c r="N58" i="8"/>
  <c r="O30" i="1" s="1"/>
  <c r="O48" i="5" s="1"/>
  <c r="O49" i="5" s="1"/>
  <c r="O52" i="8"/>
  <c r="O58" i="8" s="1"/>
  <c r="P30" i="1" s="1"/>
  <c r="P48" i="5" s="1"/>
  <c r="P49" i="5" s="1"/>
  <c r="M34" i="5"/>
  <c r="L27" i="1"/>
  <c r="E57" i="1"/>
  <c r="J8" i="5"/>
  <c r="J41" i="1" s="1"/>
  <c r="J55" i="1" s="1"/>
  <c r="P3" i="5"/>
  <c r="P6" i="3"/>
  <c r="Q3" i="5" s="1"/>
  <c r="P28" i="8" l="1"/>
  <c r="M32" i="3"/>
  <c r="L36" i="3"/>
  <c r="I56" i="1"/>
  <c r="O58" i="5"/>
  <c r="O59" i="5" s="1"/>
  <c r="P35" i="1"/>
  <c r="P58" i="5" s="1"/>
  <c r="P59" i="5" s="1"/>
  <c r="L38" i="8"/>
  <c r="L51" i="8" s="1"/>
  <c r="L38" i="3"/>
  <c r="M25" i="1"/>
  <c r="M39" i="5" s="1"/>
  <c r="N7" i="1"/>
  <c r="L24" i="5"/>
  <c r="K5" i="3"/>
  <c r="K12" i="3" s="1"/>
  <c r="K26" i="3" s="1"/>
  <c r="L45" i="1" s="1"/>
  <c r="L2" i="5"/>
  <c r="L11" i="5" s="1"/>
  <c r="N33" i="1"/>
  <c r="M54" i="5"/>
  <c r="M55" i="5" s="1"/>
  <c r="P34" i="1"/>
  <c r="O56" i="5"/>
  <c r="O57" i="5" s="1"/>
  <c r="P27" i="8"/>
  <c r="O52" i="5"/>
  <c r="O53" i="5" s="1"/>
  <c r="P32" i="1"/>
  <c r="P52" i="5" s="1"/>
  <c r="P53" i="5" s="1"/>
  <c r="L35" i="5"/>
  <c r="L36" i="5" s="1"/>
  <c r="M14" i="1"/>
  <c r="K12" i="1"/>
  <c r="J11" i="1"/>
  <c r="J23" i="1" s="1"/>
  <c r="J56" i="1" s="1"/>
  <c r="O19" i="8"/>
  <c r="N18" i="8"/>
  <c r="B29" i="1"/>
  <c r="B44" i="5"/>
  <c r="J26" i="5"/>
  <c r="J37" i="5" s="1"/>
  <c r="F8" i="1"/>
  <c r="F57" i="1"/>
  <c r="M13" i="8"/>
  <c r="L12" i="8"/>
  <c r="O33" i="5"/>
  <c r="O34" i="5" s="1"/>
  <c r="P18" i="1"/>
  <c r="P33" i="5" s="1"/>
  <c r="P34" i="5" s="1"/>
  <c r="M40" i="3"/>
  <c r="L49" i="3"/>
  <c r="M52" i="1" s="1"/>
  <c r="P58" i="8"/>
  <c r="N48" i="5"/>
  <c r="N49" i="5" s="1"/>
  <c r="Q30" i="1"/>
  <c r="Q48" i="5" s="1"/>
  <c r="L9" i="5"/>
  <c r="M42" i="1" s="1"/>
  <c r="L6" i="5"/>
  <c r="L7" i="5"/>
  <c r="K30" i="5"/>
  <c r="K25" i="5"/>
  <c r="K26" i="5" s="1"/>
  <c r="O10" i="1"/>
  <c r="O27" i="5" s="1"/>
  <c r="O28" i="5" s="1"/>
  <c r="M5" i="8"/>
  <c r="L23" i="8"/>
  <c r="L40" i="5"/>
  <c r="L41" i="5" s="1"/>
  <c r="P14" i="3"/>
  <c r="L42" i="1"/>
  <c r="N50" i="5"/>
  <c r="N51" i="5" s="1"/>
  <c r="O31" i="1"/>
  <c r="P7" i="8"/>
  <c r="P10" i="1"/>
  <c r="P6" i="8"/>
  <c r="M4" i="5"/>
  <c r="M5" i="5" s="1"/>
  <c r="M7" i="3"/>
  <c r="N13" i="3"/>
  <c r="N24" i="3" s="1"/>
  <c r="O39" i="1" s="1"/>
  <c r="O66" i="5" s="1"/>
  <c r="O67" i="5" s="1"/>
  <c r="O29" i="1"/>
  <c r="N46" i="5"/>
  <c r="N47" i="5" s="1"/>
  <c r="K8" i="5"/>
  <c r="K41" i="1" s="1"/>
  <c r="K55" i="1" s="1"/>
  <c r="L17" i="5"/>
  <c r="O31" i="8"/>
  <c r="N30" i="8"/>
  <c r="N13" i="5"/>
  <c r="N14" i="5" s="1"/>
  <c r="N9" i="3"/>
  <c r="M10" i="3"/>
  <c r="M24" i="8"/>
  <c r="M36" i="8" s="1"/>
  <c r="N15" i="1" s="1"/>
  <c r="N25" i="8"/>
  <c r="P43" i="8"/>
  <c r="L9" i="1"/>
  <c r="K21" i="8"/>
  <c r="L42" i="5"/>
  <c r="L43" i="5" s="1"/>
  <c r="N47" i="8"/>
  <c r="M45" i="8"/>
  <c r="L49" i="8"/>
  <c r="M26" i="1"/>
  <c r="M44" i="1"/>
  <c r="M16" i="5"/>
  <c r="M18" i="5"/>
  <c r="M15" i="5"/>
  <c r="L36" i="8"/>
  <c r="M15" i="1" s="1"/>
  <c r="P52" i="8"/>
  <c r="O39" i="3"/>
  <c r="M15" i="8"/>
  <c r="N16" i="8"/>
  <c r="N44" i="8"/>
  <c r="M42" i="8"/>
  <c r="Q35" i="1" l="1"/>
  <c r="Q58" i="5" s="1"/>
  <c r="N32" i="3"/>
  <c r="M36" i="3"/>
  <c r="Q18" i="1"/>
  <c r="O7" i="1"/>
  <c r="N25" i="1"/>
  <c r="N39" i="5" s="1"/>
  <c r="M38" i="8"/>
  <c r="M51" i="8" s="1"/>
  <c r="M38" i="3"/>
  <c r="L5" i="3"/>
  <c r="L12" i="3" s="1"/>
  <c r="L26" i="3" s="1"/>
  <c r="M45" i="1" s="1"/>
  <c r="M24" i="5"/>
  <c r="M2" i="5"/>
  <c r="M11" i="5" s="1"/>
  <c r="Q33" i="5"/>
  <c r="P56" i="5"/>
  <c r="P57" i="5" s="1"/>
  <c r="Q34" i="1"/>
  <c r="Q56" i="5" s="1"/>
  <c r="N54" i="5"/>
  <c r="N55" i="5" s="1"/>
  <c r="O33" i="1"/>
  <c r="Q32" i="1"/>
  <c r="Q52" i="5" s="1"/>
  <c r="L12" i="1"/>
  <c r="K11" i="1"/>
  <c r="K23" i="1" s="1"/>
  <c r="K56" i="1" s="1"/>
  <c r="N14" i="1"/>
  <c r="M35" i="5"/>
  <c r="M36" i="5" s="1"/>
  <c r="O18" i="8"/>
  <c r="P18" i="8" s="1"/>
  <c r="P19" i="8"/>
  <c r="M29" i="5"/>
  <c r="N13" i="8"/>
  <c r="M12" i="8"/>
  <c r="M49" i="8"/>
  <c r="N26" i="1"/>
  <c r="N40" i="5" s="1"/>
  <c r="N41" i="5" s="1"/>
  <c r="O30" i="8"/>
  <c r="P30" i="8" s="1"/>
  <c r="P31" i="8"/>
  <c r="O50" i="5"/>
  <c r="O51" i="5" s="1"/>
  <c r="P31" i="1"/>
  <c r="L68" i="5"/>
  <c r="K37" i="5"/>
  <c r="K70" i="5" s="1"/>
  <c r="M40" i="1" s="1"/>
  <c r="G8" i="1"/>
  <c r="G57" i="1"/>
  <c r="O44" i="8"/>
  <c r="O42" i="8" s="1"/>
  <c r="N42" i="8"/>
  <c r="M17" i="5"/>
  <c r="N4" i="5"/>
  <c r="N5" i="5" s="1"/>
  <c r="N7" i="3"/>
  <c r="N40" i="3"/>
  <c r="M49" i="3"/>
  <c r="N52" i="1" s="1"/>
  <c r="M40" i="5"/>
  <c r="M41" i="5" s="1"/>
  <c r="M68" i="5" s="1"/>
  <c r="N29" i="5"/>
  <c r="N30" i="5" s="1"/>
  <c r="N5" i="8"/>
  <c r="M23" i="8"/>
  <c r="J70" i="5"/>
  <c r="L40" i="1" s="1"/>
  <c r="N27" i="1"/>
  <c r="O47" i="8"/>
  <c r="O45" i="8" s="1"/>
  <c r="P27" i="1" s="1"/>
  <c r="P42" i="5" s="1"/>
  <c r="P43" i="5" s="1"/>
  <c r="N45" i="8"/>
  <c r="O27" i="1" s="1"/>
  <c r="O42" i="5" s="1"/>
  <c r="O43" i="5" s="1"/>
  <c r="O13" i="3"/>
  <c r="O24" i="3" s="1"/>
  <c r="P39" i="1" s="1"/>
  <c r="P66" i="5" s="1"/>
  <c r="P67" i="5" s="1"/>
  <c r="N24" i="8"/>
  <c r="O25" i="8"/>
  <c r="P39" i="3"/>
  <c r="L8" i="5"/>
  <c r="L41" i="1" s="1"/>
  <c r="N15" i="5"/>
  <c r="N16" i="5"/>
  <c r="N44" i="1"/>
  <c r="N18" i="5"/>
  <c r="M7" i="5"/>
  <c r="M9" i="5"/>
  <c r="M6" i="5"/>
  <c r="N15" i="8"/>
  <c r="O16" i="8"/>
  <c r="L25" i="5"/>
  <c r="O9" i="3"/>
  <c r="O13" i="5"/>
  <c r="O14" i="5" s="1"/>
  <c r="N10" i="3"/>
  <c r="O46" i="5"/>
  <c r="O47" i="5" s="1"/>
  <c r="P29" i="1"/>
  <c r="P46" i="5" s="1"/>
  <c r="P47" i="5" s="1"/>
  <c r="P27" i="5"/>
  <c r="Q10" i="1"/>
  <c r="H56" i="1"/>
  <c r="B30" i="1"/>
  <c r="B46" i="5"/>
  <c r="M9" i="1"/>
  <c r="L21" i="8"/>
  <c r="Q39" i="1" l="1"/>
  <c r="O32" i="3"/>
  <c r="N36" i="3"/>
  <c r="N2" i="5"/>
  <c r="N11" i="5" s="1"/>
  <c r="N24" i="5"/>
  <c r="M5" i="3"/>
  <c r="M12" i="3" s="1"/>
  <c r="M26" i="3" s="1"/>
  <c r="N45" i="1" s="1"/>
  <c r="P7" i="1"/>
  <c r="O25" i="1"/>
  <c r="O39" i="5" s="1"/>
  <c r="N38" i="8"/>
  <c r="N51" i="8" s="1"/>
  <c r="N38" i="3"/>
  <c r="P33" i="1"/>
  <c r="O54" i="5"/>
  <c r="O55" i="5" s="1"/>
  <c r="O14" i="1"/>
  <c r="N35" i="5"/>
  <c r="N36" i="5" s="1"/>
  <c r="M12" i="1"/>
  <c r="L11" i="1"/>
  <c r="L23" i="1" s="1"/>
  <c r="O24" i="8"/>
  <c r="O36" i="8" s="1"/>
  <c r="P15" i="1" s="1"/>
  <c r="P25" i="8"/>
  <c r="H8" i="1"/>
  <c r="H57" i="1"/>
  <c r="M8" i="5"/>
  <c r="M41" i="1" s="1"/>
  <c r="M55" i="1" s="1"/>
  <c r="N36" i="8"/>
  <c r="O15" i="1" s="1"/>
  <c r="L55" i="1"/>
  <c r="B31" i="1"/>
  <c r="B48" i="5"/>
  <c r="N42" i="1"/>
  <c r="P13" i="3"/>
  <c r="P24" i="3" s="1"/>
  <c r="O7" i="3"/>
  <c r="O4" i="5"/>
  <c r="O5" i="5" s="1"/>
  <c r="N9" i="1"/>
  <c r="M21" i="8"/>
  <c r="M25" i="5"/>
  <c r="M26" i="5" s="1"/>
  <c r="O5" i="8"/>
  <c r="O23" i="8" s="1"/>
  <c r="N23" i="8"/>
  <c r="N7" i="5"/>
  <c r="N9" i="5"/>
  <c r="O42" i="1" s="1"/>
  <c r="N6" i="5"/>
  <c r="O13" i="8"/>
  <c r="N12" i="8"/>
  <c r="O15" i="5"/>
  <c r="O16" i="5"/>
  <c r="O44" i="1"/>
  <c r="O18" i="5"/>
  <c r="P13" i="5"/>
  <c r="O10" i="3"/>
  <c r="P10" i="3" s="1"/>
  <c r="P9" i="3"/>
  <c r="P50" i="5"/>
  <c r="P51" i="5" s="1"/>
  <c r="Q31" i="1"/>
  <c r="Q50" i="5" s="1"/>
  <c r="Q66" i="5"/>
  <c r="P28" i="5"/>
  <c r="Q27" i="5"/>
  <c r="L26" i="5"/>
  <c r="L37" i="5" s="1"/>
  <c r="P45" i="8"/>
  <c r="O40" i="3"/>
  <c r="N49" i="3"/>
  <c r="O52" i="1" s="1"/>
  <c r="O26" i="1"/>
  <c r="O40" i="5" s="1"/>
  <c r="O41" i="5" s="1"/>
  <c r="N49" i="8"/>
  <c r="Q29" i="1"/>
  <c r="Q46" i="5" s="1"/>
  <c r="O15" i="8"/>
  <c r="P15" i="8" s="1"/>
  <c r="P16" i="8"/>
  <c r="N17" i="5"/>
  <c r="N42" i="5"/>
  <c r="N43" i="5" s="1"/>
  <c r="N68" i="5" s="1"/>
  <c r="Q27" i="1"/>
  <c r="Q42" i="5" s="1"/>
  <c r="P26" i="1"/>
  <c r="O49" i="8"/>
  <c r="P42" i="8"/>
  <c r="M30" i="5"/>
  <c r="O36" i="3" l="1"/>
  <c r="P32" i="3"/>
  <c r="P36" i="3" s="1"/>
  <c r="O68" i="5"/>
  <c r="N5" i="3"/>
  <c r="N12" i="3" s="1"/>
  <c r="N26" i="3" s="1"/>
  <c r="O45" i="1" s="1"/>
  <c r="O24" i="5"/>
  <c r="O2" i="5"/>
  <c r="O11" i="5" s="1"/>
  <c r="P25" i="1"/>
  <c r="P39" i="5" s="1"/>
  <c r="O38" i="8"/>
  <c r="O51" i="8" s="1"/>
  <c r="O38" i="3"/>
  <c r="P24" i="8"/>
  <c r="P36" i="8" s="1"/>
  <c r="O17" i="5"/>
  <c r="P54" i="5"/>
  <c r="P55" i="5" s="1"/>
  <c r="Q33" i="1"/>
  <c r="Q54" i="5" s="1"/>
  <c r="N12" i="1"/>
  <c r="M11" i="1"/>
  <c r="M23" i="1" s="1"/>
  <c r="M56" i="1" s="1"/>
  <c r="P49" i="8"/>
  <c r="O35" i="5"/>
  <c r="O36" i="5" s="1"/>
  <c r="P14" i="1"/>
  <c r="P40" i="3"/>
  <c r="P49" i="3" s="1"/>
  <c r="P52" i="1"/>
  <c r="Q52" i="1" s="1"/>
  <c r="M37" i="5"/>
  <c r="M70" i="5" s="1"/>
  <c r="O40" i="1" s="1"/>
  <c r="P40" i="5"/>
  <c r="P41" i="5" s="1"/>
  <c r="Q26" i="1"/>
  <c r="Q40" i="5" s="1"/>
  <c r="I57" i="1"/>
  <c r="I8" i="1"/>
  <c r="N25" i="5"/>
  <c r="N26" i="5" s="1"/>
  <c r="N37" i="5" s="1"/>
  <c r="N70" i="5" s="1"/>
  <c r="P40" i="1" s="1"/>
  <c r="L70" i="5"/>
  <c r="N40" i="1" s="1"/>
  <c r="O9" i="5"/>
  <c r="P42" i="1" s="1"/>
  <c r="Q42" i="1" s="1"/>
  <c r="O7" i="5"/>
  <c r="O6" i="5"/>
  <c r="L56" i="1"/>
  <c r="B32" i="1"/>
  <c r="B50" i="5"/>
  <c r="O9" i="1"/>
  <c r="N21" i="8"/>
  <c r="P4" i="5"/>
  <c r="P7" i="3"/>
  <c r="P29" i="5"/>
  <c r="O12" i="8"/>
  <c r="P13" i="8"/>
  <c r="O29" i="5"/>
  <c r="O30" i="5" s="1"/>
  <c r="Q13" i="5"/>
  <c r="P14" i="5"/>
  <c r="N8" i="5"/>
  <c r="N41" i="1" s="1"/>
  <c r="P68" i="5" l="1"/>
  <c r="Q68" i="5" s="1"/>
  <c r="P24" i="5"/>
  <c r="P2" i="5"/>
  <c r="P11" i="5" s="1"/>
  <c r="O5" i="3"/>
  <c r="O12" i="3" s="1"/>
  <c r="O26" i="3" s="1"/>
  <c r="P45" i="1" s="1"/>
  <c r="Q45" i="1" s="1"/>
  <c r="P35" i="5"/>
  <c r="Q14" i="1"/>
  <c r="O12" i="1"/>
  <c r="N11" i="1"/>
  <c r="N23" i="1" s="1"/>
  <c r="Q40" i="1"/>
  <c r="N55" i="1"/>
  <c r="P9" i="1"/>
  <c r="P12" i="8"/>
  <c r="P21" i="8" s="1"/>
  <c r="O21" i="8"/>
  <c r="O25" i="5"/>
  <c r="O26" i="5" s="1"/>
  <c r="O37" i="5" s="1"/>
  <c r="O70" i="5" s="1"/>
  <c r="J8" i="1"/>
  <c r="J57" i="1"/>
  <c r="B33" i="1"/>
  <c r="B52" i="5"/>
  <c r="Q15" i="1"/>
  <c r="P15" i="5"/>
  <c r="Q15" i="5" s="1"/>
  <c r="P44" i="1"/>
  <c r="Q44" i="1" s="1"/>
  <c r="P16" i="5"/>
  <c r="P18" i="5"/>
  <c r="Q18" i="5" s="1"/>
  <c r="Q14" i="5"/>
  <c r="P30" i="5"/>
  <c r="Q29" i="5"/>
  <c r="Q4" i="5"/>
  <c r="P5" i="5"/>
  <c r="O8" i="5"/>
  <c r="O41" i="1" s="1"/>
  <c r="O55" i="1" s="1"/>
  <c r="P12" i="1" l="1"/>
  <c r="P11" i="1" s="1"/>
  <c r="P23" i="1" s="1"/>
  <c r="O11" i="1"/>
  <c r="O23" i="1" s="1"/>
  <c r="O56" i="1" s="1"/>
  <c r="N56" i="1"/>
  <c r="P36" i="5"/>
  <c r="Q35" i="5"/>
  <c r="P6" i="5"/>
  <c r="P7" i="5"/>
  <c r="Q7" i="5" s="1"/>
  <c r="P9" i="5"/>
  <c r="Q9" i="5" s="1"/>
  <c r="Q5" i="5"/>
  <c r="P17" i="5"/>
  <c r="Q16" i="5"/>
  <c r="P25" i="5"/>
  <c r="Q9" i="1"/>
  <c r="K8" i="1"/>
  <c r="K57" i="1"/>
  <c r="B54" i="5"/>
  <c r="B34" i="1"/>
  <c r="Q23" i="1" l="1"/>
  <c r="Q11" i="1"/>
  <c r="P26" i="5"/>
  <c r="P37" i="5" s="1"/>
  <c r="Q25" i="5"/>
  <c r="Q17" i="5"/>
  <c r="B35" i="1"/>
  <c r="B56" i="5"/>
  <c r="L8" i="1"/>
  <c r="L57" i="1"/>
  <c r="P8" i="5"/>
  <c r="Q8" i="5" s="1"/>
  <c r="Q6" i="5"/>
  <c r="B58" i="5" l="1"/>
  <c r="B36" i="1"/>
  <c r="M8" i="1"/>
  <c r="M57" i="1"/>
  <c r="P41" i="1"/>
  <c r="P70" i="5"/>
  <c r="Q37" i="5"/>
  <c r="P55" i="1" l="1"/>
  <c r="Q41" i="1"/>
  <c r="Q64" i="5" s="1"/>
  <c r="B60" i="5"/>
  <c r="B37" i="1"/>
  <c r="N57" i="1"/>
  <c r="N8" i="1"/>
  <c r="P56" i="1" l="1"/>
  <c r="Q56" i="1" s="1"/>
  <c r="Q55" i="1"/>
  <c r="O8" i="1"/>
  <c r="O57" i="1"/>
  <c r="B38" i="1"/>
  <c r="B62" i="5"/>
  <c r="I58" i="1" l="1"/>
  <c r="E58" i="1"/>
  <c r="F58" i="1"/>
  <c r="O58" i="1"/>
  <c r="J58" i="1"/>
  <c r="K58" i="1"/>
  <c r="M58" i="1"/>
  <c r="N58" i="1"/>
  <c r="G58" i="1"/>
  <c r="H58" i="1"/>
  <c r="L58" i="1"/>
  <c r="B39" i="1"/>
  <c r="B64" i="5"/>
  <c r="P8" i="1"/>
  <c r="P57" i="1"/>
  <c r="P58" i="1" s="1"/>
  <c r="B66" i="5" l="1"/>
  <c r="B40" i="1"/>
  <c r="B41" i="1" s="1"/>
  <c r="B42" i="1" s="1"/>
  <c r="B43" i="1" s="1"/>
  <c r="B44" i="1" s="1"/>
  <c r="B45" i="1" s="1"/>
  <c r="B46" i="1" s="1"/>
  <c r="B47" i="1" s="1"/>
  <c r="B48" i="1" s="1"/>
  <c r="B49" i="1" s="1"/>
  <c r="B50" i="1" s="1"/>
  <c r="B51" i="1" s="1"/>
  <c r="B52" i="1" s="1"/>
  <c r="B53" i="1" s="1"/>
  <c r="B54" i="1" s="1"/>
  <c r="B56" i="1" s="1"/>
  <c r="B5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2" authorId="0" shapeId="0" xr:uid="{F7467424-B541-4543-B609-EED005AE6332}">
      <text>
        <r>
          <rPr>
            <b/>
            <sz val="10"/>
            <color indexed="81"/>
            <rFont val="Tahoma"/>
            <family val="2"/>
          </rPr>
          <t>Täytä keltaisia soluja!</t>
        </r>
        <r>
          <rPr>
            <sz val="10"/>
            <color indexed="81"/>
            <rFont val="Tahoma"/>
            <family val="2"/>
          </rPr>
          <t xml:space="preserve">
Kassabudjetti sisältää kolme eri taulukkoa, jonne täytetään:
</t>
        </r>
        <r>
          <rPr>
            <b/>
            <sz val="10"/>
            <color indexed="81"/>
            <rFont val="Tahoma"/>
            <family val="2"/>
          </rPr>
          <t xml:space="preserve">1. Tuotantotulot- ja menot
</t>
        </r>
        <r>
          <rPr>
            <sz val="10"/>
            <color indexed="81"/>
            <rFont val="Tahoma"/>
            <family val="2"/>
          </rPr>
          <t>- täytä tulot ja menot maksuajankohdan mukaisesti oikeille kuukausille. Käytä arvonlisäverollisia hintoja.</t>
        </r>
        <r>
          <rPr>
            <b/>
            <sz val="10"/>
            <color indexed="81"/>
            <rFont val="Tahoma"/>
            <family val="2"/>
          </rPr>
          <t xml:space="preserve">
2. Yleiskulut
3. Kassabudjetti</t>
        </r>
        <r>
          <rPr>
            <sz val="10"/>
            <color indexed="81"/>
            <rFont val="Tahoma"/>
            <family val="2"/>
          </rPr>
          <t xml:space="preserve">
Taulukoihin  siirrytään alareunan taulukonvalitsimesta tai sinisistä nappuloista.
Muistiinpanoaluetta voit käyttää myös laskemiseen!</t>
        </r>
      </text>
    </comment>
    <comment ref="D5" authorId="0" shapeId="0" xr:uid="{BE3F099E-92A2-4525-849A-845D6DD824F1}">
      <text>
        <r>
          <rPr>
            <sz val="10"/>
            <color indexed="81"/>
            <rFont val="Tahoma"/>
            <family val="2"/>
          </rPr>
          <t>Kirjoita aloittava kuukausi numeroin muotoon kk.vvvv.</t>
        </r>
      </text>
    </comment>
    <comment ref="R5" authorId="0" shapeId="0" xr:uid="{CF317ABA-B810-4B68-ADB3-589C6759567C}">
      <text>
        <r>
          <rPr>
            <sz val="10"/>
            <color indexed="81"/>
            <rFont val="Tahoma"/>
            <family val="2"/>
          </rPr>
          <t>Tähän voit merkitä edellisen kauden lukuja vertailun vuoksi.</t>
        </r>
      </text>
    </comment>
    <comment ref="S5" authorId="0" shapeId="0" xr:uid="{BB338DBE-1FC5-48DE-BFD1-5C44923CAC60}">
      <text>
        <r>
          <rPr>
            <sz val="10"/>
            <color indexed="81"/>
            <rFont val="Tahoma"/>
            <family val="2"/>
          </rPr>
          <t>Muistiinpanoalueelle voit tehdä myös laskentataulukoita ja kaavoja.</t>
        </r>
      </text>
    </comment>
    <comment ref="D6" authorId="0" shapeId="0" xr:uid="{3006B227-D71F-49F8-956D-D469141F4090}">
      <text>
        <r>
          <rPr>
            <sz val="10"/>
            <color indexed="81"/>
            <rFont val="Tahoma"/>
            <family val="2"/>
          </rPr>
          <t>Laskee ennusteen  kuukauden maitomäärän mukaan. Voit myös kirjoittaa luvun suoraan soluun.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Jadelcons</author>
  </authors>
  <commentList>
    <comment ref="R5" authorId="0" shapeId="0" xr:uid="{A8DA2702-D7C2-4A0F-9F17-C18D0E4575FB}">
      <text>
        <r>
          <rPr>
            <sz val="10"/>
            <color indexed="81"/>
            <rFont val="Tahoma"/>
            <family val="2"/>
          </rPr>
          <t>Tähän voit merkitä edellisen kauden lukuja vertailun vuoksi.</t>
        </r>
      </text>
    </comment>
    <comment ref="S5" authorId="0" shapeId="0" xr:uid="{A025BA48-19E6-4092-8713-AF2003DC062C}">
      <text>
        <r>
          <rPr>
            <sz val="10"/>
            <color indexed="81"/>
            <rFont val="Tahoma"/>
            <family val="2"/>
          </rPr>
          <t>Muistiinpanoalueelle voit tehdä myös laskentataulukoita ja kaavoja.</t>
        </r>
      </text>
    </comment>
    <comment ref="B6" authorId="0" shapeId="0" xr:uid="{DE00EA8E-9F2C-4EB5-80C7-DC7AF4243CD3}">
      <text>
        <r>
          <rPr>
            <sz val="10"/>
            <color indexed="81"/>
            <rFont val="Tahoma"/>
            <family val="2"/>
          </rPr>
          <t>MyEL-maksua maksavien yrittäjien rahapalkat ilman veronpidätyksiä. YKSITYISOTOT MERKITÄÄN SUORAAN KASSABUDJETTIIN.</t>
        </r>
      </text>
    </comment>
    <comment ref="C6" authorId="0" shapeId="0" xr:uid="{B7579448-AD1D-458D-9BD3-951DBDBA9144}">
      <text>
        <r>
          <rPr>
            <sz val="10"/>
            <color indexed="81"/>
            <rFont val="Tahoma"/>
            <family val="2"/>
          </rPr>
          <t>Keskim. veronpidätysprosentti, joka löytyy verokortista tai Verolaskurilla www.vero.fi</t>
        </r>
      </text>
    </comment>
    <comment ref="B7" authorId="1" shapeId="0" xr:uid="{43CDA343-FBBC-4186-B207-374DD29641C6}">
      <text>
        <r>
          <rPr>
            <sz val="10"/>
            <color indexed="81"/>
            <rFont val="Tahoma"/>
            <family val="2"/>
          </rPr>
          <t>Veronpidätys lasketaan rahapalkan ja luontoisetujen yhteissumasta.</t>
        </r>
      </text>
    </comment>
    <comment ref="B8" authorId="0" shapeId="0" xr:uid="{DE0350CF-6C30-4BE0-92AB-263E6F0263DE}">
      <text>
        <r>
          <rPr>
            <sz val="10"/>
            <color indexed="81"/>
            <rFont val="Tahoma"/>
            <family val="2"/>
          </rPr>
          <t>Ei-määräysvallassa olevien osaomistajien ja työntekijöiden rahapalkat ilman veronpidätyksiä.</t>
        </r>
      </text>
    </comment>
    <comment ref="C8" authorId="0" shapeId="0" xr:uid="{ED51613A-B247-4626-92E0-F769FD79EC25}">
      <text>
        <r>
          <rPr>
            <sz val="10"/>
            <color indexed="81"/>
            <rFont val="Tahoma"/>
            <family val="2"/>
          </rPr>
          <t>Keskim. veronpidätysprosentti, joka löytyy verokortista tai Verolaskurilla www.vero.fi</t>
        </r>
      </text>
    </comment>
    <comment ref="B9" authorId="0" shapeId="0" xr:uid="{3956110A-A556-4D93-B41B-65D0CC1DD458}">
      <text>
        <r>
          <rPr>
            <sz val="10"/>
            <color indexed="81"/>
            <rFont val="Tahoma"/>
            <family val="2"/>
          </rPr>
          <t>Veronpidätys lasketaan rahapalkan ja luontoisetujen yhteissumasta.</t>
        </r>
      </text>
    </comment>
    <comment ref="C10" authorId="0" shapeId="0" xr:uid="{EF653A0E-E079-486C-9E7B-53BC9438C3D6}">
      <text>
        <r>
          <rPr>
            <sz val="10"/>
            <color indexed="81"/>
            <rFont val="Tahoma"/>
            <family val="2"/>
          </rPr>
          <t xml:space="preserve">Työntekijän palkasta vähennetään
- TyEL-maksua 7,15 % alle 53-v ja yli 62-v, 
  muut 8,65 %
- Työttömyysvakuutusmaksua (TVR-maksu) 0,79 %
Yhteensä 7,94 % alle 53-v ja yli 62-v, muut 9,44 % </t>
        </r>
      </text>
    </comment>
    <comment ref="B17" authorId="0" shapeId="0" xr:uid="{1A454C54-34FF-4041-A878-759C7ADF84C7}">
      <text>
        <r>
          <rPr>
            <sz val="10"/>
            <color indexed="81"/>
            <rFont val="Tahoma"/>
            <family val="2"/>
          </rPr>
          <t>Koneiden oltava liiketoiminnan  käytössä, jolloin alv voidaan vähentää.</t>
        </r>
      </text>
    </comment>
    <comment ref="B18" authorId="0" shapeId="0" xr:uid="{86627DD3-AE7C-4A54-AEE5-8179875BD738}">
      <text>
        <r>
          <rPr>
            <sz val="10"/>
            <color indexed="81"/>
            <rFont val="Tahoma"/>
            <family val="2"/>
          </rPr>
          <t xml:space="preserve">Korjauskulut, varaosat, renkaat, lavetti-/siirtokulut jne. </t>
        </r>
      </text>
    </comment>
    <comment ref="B19" authorId="0" shapeId="0" xr:uid="{CA566CDA-024C-46C6-83EB-611CF1D43D4D}">
      <text>
        <r>
          <rPr>
            <sz val="10"/>
            <color indexed="81"/>
            <rFont val="Tahoma"/>
            <family val="2"/>
          </rPr>
          <t>Alle 3 v kestoinen kalusto ilman ylärajaa. Lisäksi alle 1 200 € ALV 0 % hintaiset laitteet yhteensä enintään 3 600 €.</t>
        </r>
      </text>
    </comment>
    <comment ref="B20" authorId="0" shapeId="0" xr:uid="{B5DCDA67-C056-4DCD-8393-821157AFDBE0}">
      <text>
        <r>
          <rPr>
            <sz val="10"/>
            <color indexed="81"/>
            <rFont val="Tahoma"/>
            <family val="2"/>
          </rPr>
          <t>Puhelin, nettiliittymä, ohjelmistolisenssit, postimaksut, pankkiyhteyskulut</t>
        </r>
      </text>
    </comment>
    <comment ref="B27" authorId="0" shapeId="0" xr:uid="{CD32017A-B5B5-41E2-A417-E2F47D6D834A}">
      <text>
        <r>
          <rPr>
            <sz val="10"/>
            <color indexed="81"/>
            <rFont val="Tahoma"/>
            <family val="2"/>
          </rPr>
          <t>Henkilöstöruokailu, liikuntapaikkamaksut, henkilökunnan virkistäytyminen yms.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Yritystulkki</author>
    <author>Jadelcons</author>
  </authors>
  <commentList>
    <comment ref="E7" authorId="0" shapeId="0" xr:uid="{40978EE4-3452-4291-BDBE-47F7A811CBA8}">
      <text>
        <r>
          <rPr>
            <sz val="10"/>
            <color indexed="81"/>
            <rFont val="Tahoma"/>
            <family val="2"/>
          </rPr>
          <t>Kirjoita muodossa:
kuukauden numero.vuosi
Esim. tammikuu 201X = 1.201X</t>
        </r>
      </text>
    </comment>
    <comment ref="S7" authorId="0" shapeId="0" xr:uid="{020ED12B-F236-4ECC-85B7-58BF5FB2C52B}">
      <text>
        <r>
          <rPr>
            <sz val="10"/>
            <color indexed="81"/>
            <rFont val="Tahoma"/>
            <family val="2"/>
          </rPr>
          <t>Muistiinpanoalueelle voit tehdä myös laskentataulukoita ja kaavoja.</t>
        </r>
      </text>
    </comment>
    <comment ref="E8" authorId="0" shapeId="0" xr:uid="{7B70E54E-03A5-431D-B216-4A43FE16AAB3}">
      <text>
        <r>
          <rPr>
            <sz val="10"/>
            <color indexed="81"/>
            <rFont val="Tahoma"/>
            <family val="2"/>
          </rPr>
          <t>Edellisen tilikauden päättävä kassa. Uudella yrityksellä tilivarat liiketoiminnan käynnistysajankohtana.</t>
        </r>
      </text>
    </comment>
    <comment ref="D9" authorId="0" shapeId="0" xr:uid="{8B537F3A-56AF-4259-B9EB-D6E51895B820}">
      <text>
        <r>
          <rPr>
            <b/>
            <sz val="10"/>
            <color indexed="81"/>
            <rFont val="Tahoma"/>
            <family val="2"/>
          </rPr>
          <t>Arvonlisäveroprosentit:</t>
        </r>
        <r>
          <rPr>
            <sz val="10"/>
            <color indexed="81"/>
            <rFont val="Tahoma"/>
            <family val="2"/>
          </rPr>
          <t xml:space="preserve">
- 24 % yleinen arvonlisävero
- 0 % jos yrityksen vuosiliikevaihto alle 15 000 €</t>
        </r>
      </text>
    </comment>
    <comment ref="D10" authorId="0" shapeId="0" xr:uid="{90364DF8-5F72-4D0C-ACDC-8C1454F2459B}">
      <text>
        <r>
          <rPr>
            <b/>
            <sz val="10"/>
            <color indexed="81"/>
            <rFont val="Tahoma"/>
            <family val="2"/>
          </rPr>
          <t>Arvonlisäveroprosentit:</t>
        </r>
        <r>
          <rPr>
            <sz val="10"/>
            <color indexed="81"/>
            <rFont val="Tahoma"/>
            <family val="2"/>
          </rPr>
          <t xml:space="preserve">
- 14 % ravintolaruoka, elintarvikkeet ja eläinrehut 
- 0 % jos yrityksen vuosiliikevaihto alle 15 000 €</t>
        </r>
      </text>
    </comment>
    <comment ref="E11" authorId="0" shapeId="0" xr:uid="{C7EC0E73-EDD4-4DE4-97A7-3C23F787FAF0}">
      <text>
        <r>
          <rPr>
            <sz val="10"/>
            <color indexed="81"/>
            <rFont val="Tahoma"/>
            <family val="2"/>
          </rPr>
          <t>Kirjoita ensimmäisen kuukauden tuotantotuki euroina.</t>
        </r>
      </text>
    </comment>
    <comment ref="F11" authorId="0" shapeId="0" xr:uid="{14F16ACE-119C-4FD2-AC3C-2D5BA5956A8E}">
      <text>
        <r>
          <rPr>
            <sz val="10"/>
            <color indexed="81"/>
            <rFont val="Tahoma"/>
            <family val="2"/>
          </rPr>
          <t xml:space="preserve">Tuki lasketaan siirtyy Vaihe 1. Tuotantotulot ja -menot -taulukosta. Voit myös kirjoittaa luvun suoraan soluun. </t>
        </r>
      </text>
    </comment>
    <comment ref="F12" authorId="0" shapeId="0" xr:uid="{885AA6E9-CC4B-4DD3-BB4C-DE6C8A24E0EF}">
      <text>
        <r>
          <rPr>
            <sz val="10"/>
            <color indexed="81"/>
            <rFont val="Tahoma"/>
            <family val="2"/>
          </rPr>
          <t>Kirjoita arvioitu tuotantotuki soluun.</t>
        </r>
      </text>
    </comment>
    <comment ref="D14" authorId="0" shapeId="0" xr:uid="{5954BCE0-E28D-4241-B9B0-542B491B7465}">
      <text>
        <r>
          <rPr>
            <b/>
            <sz val="10"/>
            <color indexed="81"/>
            <rFont val="Tahoma"/>
            <family val="2"/>
          </rPr>
          <t>Arvonlisäveroprosentit:</t>
        </r>
        <r>
          <rPr>
            <sz val="10"/>
            <color indexed="81"/>
            <rFont val="Tahoma"/>
            <family val="2"/>
          </rPr>
          <t xml:space="preserve">
- 24 % yleinen arvonlisävero
- 0 % jos yrityksen vuosiliikevaihto alle 15 000 €</t>
        </r>
      </text>
    </comment>
    <comment ref="D15" authorId="0" shapeId="0" xr:uid="{696F9B4A-A5F9-42BE-8BA6-EBD0CB802F95}">
      <text>
        <r>
          <rPr>
            <b/>
            <sz val="10"/>
            <color indexed="81"/>
            <rFont val="Tahoma"/>
            <family val="2"/>
          </rPr>
          <t>Arvonlisäveroprosentit:</t>
        </r>
        <r>
          <rPr>
            <sz val="10"/>
            <color indexed="81"/>
            <rFont val="Tahoma"/>
            <family val="2"/>
          </rPr>
          <t xml:space="preserve">
- 14 % ravintolaruoka, elintarvikkeet ja eläinrehut 
- 0 % jos yrityksen vuosiliikevaihto alle 15 000 €</t>
        </r>
      </text>
    </comment>
    <comment ref="D17" authorId="0" shapeId="0" xr:uid="{CD8AE3AE-1F99-4F88-A73E-77FC0728EE8C}">
      <text>
        <r>
          <rPr>
            <b/>
            <sz val="10"/>
            <color indexed="81"/>
            <rFont val="Tahoma"/>
            <family val="2"/>
          </rPr>
          <t>Arvonlisäveroprosentit:</t>
        </r>
        <r>
          <rPr>
            <sz val="10"/>
            <color indexed="81"/>
            <rFont val="Tahoma"/>
            <family val="2"/>
          </rPr>
          <t xml:space="preserve">
- 24 % yleinen arvonlisävero
- 0 % jos yrityksen vuosiliikevaihto alle 15 000 €</t>
        </r>
      </text>
    </comment>
    <comment ref="C18" authorId="0" shapeId="0" xr:uid="{21229D60-2FE0-4E74-8E42-15130E3D9006}">
      <text>
        <r>
          <rPr>
            <sz val="10"/>
            <color indexed="81"/>
            <rFont val="Tahoma"/>
            <family val="2"/>
          </rPr>
          <t>Esim. maatilamatkailu, ratsastustunnit, urakointi  maatalouskoneilla, turpeen myynti, soran myynti</t>
        </r>
      </text>
    </comment>
    <comment ref="D18" authorId="0" shapeId="0" xr:uid="{894F86E0-78C9-4774-AD3D-5954219D9D4D}">
      <text>
        <r>
          <rPr>
            <sz val="10"/>
            <color indexed="81"/>
            <rFont val="Tahoma"/>
            <family val="2"/>
          </rPr>
          <t>Arvonlisäveroprosentit:
- 24 % yleinen arvonlisävero
- 14 % ravintolaruoka, elintarvikkeet ja eläinrehut 
- 10 % majoitus, liikunta, henkilökuljetus, kirjat, tilatut lehdet,
   sähköiset julkaisut
- 0 % terveys- ja sosiaalipalvelut, rahoitus- ja vakuutuspalvelut
- 0 % jos yrityksen vuosiliikevaihto alle 15 000 €</t>
        </r>
      </text>
    </comment>
    <comment ref="E20" authorId="0" shapeId="0" xr:uid="{5E974789-EA8E-4E8B-B12E-6EEE5807D332}">
      <text>
        <r>
          <rPr>
            <sz val="10"/>
            <color indexed="81"/>
            <rFont val="Tahoma"/>
            <family val="2"/>
          </rPr>
          <t>Tee erittely Muistiinpanot-alueelle!</t>
        </r>
      </text>
    </comment>
    <comment ref="E21" authorId="0" shapeId="0" xr:uid="{D48F30B7-AAB6-44B0-9D76-37FABDF1896E}">
      <text>
        <r>
          <rPr>
            <sz val="10"/>
            <color indexed="81"/>
            <rFont val="Tahoma"/>
            <family val="2"/>
          </rPr>
          <t>Tee erittely Muistiinpanot-alueelle!</t>
        </r>
      </text>
    </comment>
    <comment ref="C26" authorId="0" shapeId="0" xr:uid="{DA710746-05C8-4797-805D-3482986AD30A}">
      <text>
        <r>
          <rPr>
            <sz val="10"/>
            <color indexed="81"/>
            <rFont val="Tahoma"/>
            <family val="2"/>
          </rPr>
          <t>Tee erittely kuluista "Vaihe 1. Tuotantotulot ja -menot" - taulukkoon.</t>
        </r>
      </text>
    </comment>
    <comment ref="D26" authorId="0" shapeId="0" xr:uid="{EB62D7F1-7E62-4BAC-9323-C7EDC2A39672}">
      <text>
        <r>
          <rPr>
            <b/>
            <sz val="10"/>
            <color indexed="81"/>
            <rFont val="Tahoma"/>
            <family val="2"/>
          </rPr>
          <t>Arvonlisäveroprosentit:</t>
        </r>
        <r>
          <rPr>
            <sz val="10"/>
            <color indexed="81"/>
            <rFont val="Tahoma"/>
            <family val="2"/>
          </rPr>
          <t xml:space="preserve">
- 24 % yleinen arvonlisävero
- 0 % jos yrityksen vuosiliikevaihto alle 15 000 €</t>
        </r>
      </text>
    </comment>
    <comment ref="C27" authorId="0" shapeId="0" xr:uid="{EC0ABF82-579F-460A-BE4F-AD25B8D32ECB}">
      <text>
        <r>
          <rPr>
            <sz val="10"/>
            <color indexed="81"/>
            <rFont val="Tahoma"/>
            <family val="2"/>
          </rPr>
          <t>Tee erittely kuluista "Vaihe 1. Tuotantotulot ja -menot" - taulukkoon.</t>
        </r>
      </text>
    </comment>
    <comment ref="D27" authorId="0" shapeId="0" xr:uid="{5B4BDE74-DB00-4733-B13D-087F81950D55}">
      <text>
        <r>
          <rPr>
            <b/>
            <sz val="10"/>
            <color indexed="81"/>
            <rFont val="Tahoma"/>
            <family val="2"/>
          </rPr>
          <t>Arvonlisäveroprosentit:</t>
        </r>
        <r>
          <rPr>
            <sz val="10"/>
            <color indexed="81"/>
            <rFont val="Tahoma"/>
            <family val="2"/>
          </rPr>
          <t xml:space="preserve">
- 14 % eläinrehut ja elintarvikkeet
- 0 % jos yrityksen vuosiliikevaihto alle 15 000 €</t>
        </r>
      </text>
    </comment>
    <comment ref="D28" authorId="0" shapeId="0" xr:uid="{354ECB25-5E14-409A-8D79-758B72CE973D}">
      <text>
        <r>
          <rPr>
            <b/>
            <sz val="10"/>
            <color indexed="81"/>
            <rFont val="Tahoma"/>
            <family val="2"/>
          </rPr>
          <t>Arvonlisäveroprosentit:</t>
        </r>
        <r>
          <rPr>
            <sz val="10"/>
            <color indexed="81"/>
            <rFont val="Tahoma"/>
            <family val="2"/>
          </rPr>
          <t xml:space="preserve">
- 24 % yleinen arvonlisävero
- 0 % jos yrityksen vuosiliikevaihto alle 15 000 €</t>
        </r>
      </text>
    </comment>
    <comment ref="D29" authorId="1" shapeId="0" xr:uid="{32E84FEC-28B9-494E-B38C-D17DF00BAF27}">
      <text>
        <r>
          <rPr>
            <b/>
            <sz val="10"/>
            <color indexed="81"/>
            <rFont val="Tahoma"/>
            <family val="2"/>
          </rPr>
          <t>Arvonlisäveroprosentit</t>
        </r>
        <r>
          <rPr>
            <sz val="10"/>
            <color indexed="81"/>
            <rFont val="Tahoma"/>
            <family val="2"/>
          </rPr>
          <t xml:space="preserve">
- 10 % lääkkeet, majoitus, liikunta, henkilökuljetus, kirjat, 
  tilatut lehdet, sähköiset julkaisut
- 0 % toimialat terveys- ja sosiaalipalvelut, vakuutus- ja 
  rahoituspalvelut
- 0 %, jos yrityksen vuosiliikevaihto on alle 15 000 euroa</t>
        </r>
      </text>
    </comment>
    <comment ref="C30" authorId="0" shapeId="0" xr:uid="{A8531FD1-1C83-4152-9D2F-87351EB38531}">
      <text>
        <r>
          <rPr>
            <sz val="10"/>
            <color indexed="81"/>
            <rFont val="Tahoma"/>
            <family val="2"/>
          </rPr>
          <t>Lannoitekulut eritellään taulukossa 1. Tuotantotulot ja -menot".</t>
        </r>
      </text>
    </comment>
    <comment ref="D30" authorId="0" shapeId="0" xr:uid="{338AC905-7CA5-4552-BEA7-0A70598621F2}">
      <text>
        <r>
          <rPr>
            <b/>
            <sz val="10"/>
            <color indexed="81"/>
            <rFont val="Tahoma"/>
            <family val="2"/>
          </rPr>
          <t>Arvonlisäveroprosentit:</t>
        </r>
        <r>
          <rPr>
            <sz val="10"/>
            <color indexed="81"/>
            <rFont val="Tahoma"/>
            <family val="2"/>
          </rPr>
          <t xml:space="preserve">
- 24 % yleinen arvonlisävero
- 0 % jos yrityksen vuosiliikevaihto alle 15 000 €</t>
        </r>
      </text>
    </comment>
    <comment ref="E40" authorId="0" shapeId="0" xr:uid="{CC463CBA-F16B-4FCE-B5E0-C3220CFD17F1}">
      <text>
        <r>
          <rPr>
            <sz val="10"/>
            <color indexed="81"/>
            <rFont val="Tahoma"/>
            <family val="2"/>
          </rPr>
          <t xml:space="preserve">Koska alv maksetaan kohdekuukauden jälkeisenä toisena kuukautena, on ensimmäinen kuukausi edellisen vuoden toiseksi viimeisen kuukauden mukainen. </t>
        </r>
      </text>
    </comment>
    <comment ref="F40" authorId="0" shapeId="0" xr:uid="{7770D305-EB6A-4D40-A103-058C8E87AA34}">
      <text>
        <r>
          <rPr>
            <sz val="10"/>
            <color indexed="81"/>
            <rFont val="Tahoma"/>
            <family val="2"/>
          </rPr>
          <t xml:space="preserve">Koska alv maksetaan kohdekuukauden jälkeisenä toisena kuukautena, on ensimmäinen kuukausi edellisen vuoden viimeisen kuukauden mukainen. </t>
        </r>
      </text>
    </comment>
    <comment ref="G40" authorId="0" shapeId="0" xr:uid="{9D58CD25-8DCF-4B36-BAA7-E789291B696F}">
      <text>
        <r>
          <rPr>
            <sz val="10"/>
            <color indexed="81"/>
            <rFont val="Tahoma"/>
            <family val="2"/>
          </rPr>
          <t>Arvonlisävero maksetaan kohdekuukauden jälkeisen 2. kuukauden 12. päivänä tulojen ja menojen perusteella. Käytännössä summa voi vaihdella paljonkin. Voidaan maksaa myös yhdessä erässä seuraavan vuoden helmikuussa, jolloin maksettava summa näkyy rivin lopussa.</t>
        </r>
      </text>
    </comment>
    <comment ref="C41" authorId="1" shapeId="0" xr:uid="{DEDD148C-0824-4EF4-8099-4B93FEB049FF}">
      <text>
        <r>
          <rPr>
            <sz val="9"/>
            <color indexed="81"/>
            <rFont val="Tahoma"/>
            <family val="2"/>
          </rPr>
          <t>Tee erittely kuluista Vaihe 2. Yleiskulujen erittelyt"</t>
        </r>
      </text>
    </comment>
    <comment ref="E41" authorId="1" shapeId="0" xr:uid="{00000000-0006-0000-0200-000028000000}">
      <text>
        <r>
          <rPr>
            <sz val="10"/>
            <color indexed="81"/>
            <rFont val="Tahoma"/>
            <family val="2"/>
          </rPr>
          <t>Ohjelma laskee Vaihe 2.  palkanmaksu-suunnitelman mukaan.</t>
        </r>
      </text>
    </comment>
    <comment ref="E42" authorId="0" shapeId="0" xr:uid="{9E2CE67E-A3A2-4955-85E0-0DAAAED4F1BB}">
      <text>
        <r>
          <rPr>
            <sz val="10"/>
            <color indexed="81"/>
            <rFont val="Tahoma"/>
            <family val="2"/>
          </rPr>
          <t>Koska tilitykset maksetaan palkanmaksua seuraavana kuukautena, on ensimmäinen kuukausi edellisen vuoden viimeisen palkanmaksun mukainen.</t>
        </r>
      </text>
    </comment>
    <comment ref="D43" authorId="0" shapeId="0" xr:uid="{C2EECC5E-0505-4EBF-92DE-8B3B61F4ECF2}">
      <text>
        <r>
          <rPr>
            <b/>
            <sz val="10"/>
            <color indexed="81"/>
            <rFont val="Tahoma"/>
            <family val="2"/>
          </rPr>
          <t>2024</t>
        </r>
        <r>
          <rPr>
            <sz val="10"/>
            <color indexed="81"/>
            <rFont val="Tahoma"/>
            <family val="2"/>
          </rPr>
          <t xml:space="preserve">
MyEL-maksuprosentit (alle 53 v ja yli 62 v) 
- 13,014 % alle 31 565,03 € työtulosta, joka nousee lineaarisesti 24,1 %:iin työtuloon 49 602,26 € saakka, jonka jälkeen 24,1 %.
MyEL-maksuprosentit (53 - 62-vuotiaat) 
- 13,824 % alle 31 565,03  € työtulosta, joka nousee lineaarisesti 25,6 %:iin työtuloon 49 602,26 € saakka, jonka jälkeen 25,6 %.</t>
        </r>
      </text>
    </comment>
    <comment ref="S43" authorId="0" shapeId="0" xr:uid="{348BA863-5FB5-48DF-9838-D5C613F7C960}">
      <text>
        <r>
          <rPr>
            <sz val="10"/>
            <color indexed="81"/>
            <rFont val="Tahoma"/>
            <family val="2"/>
          </rPr>
          <t>Kaikkien MyEL/YEL-yrittäjien yhteenlaskettu työtulo.</t>
        </r>
      </text>
    </comment>
    <comment ref="D44" authorId="0" shapeId="0" xr:uid="{E97B1B56-B6F4-41A1-9803-781D1F505693}">
      <text>
        <r>
          <rPr>
            <sz val="10"/>
            <color indexed="81"/>
            <rFont val="Tahoma"/>
            <family val="2"/>
          </rPr>
          <t>Vakuutusyhtiölle maksetaan 
- TyEL-maksua 24,81 % palkoista
- Tapaturma- ja henkivakuutusta 0,63 %
  (tapaturma-alttiilla aloilla suurempi) 
- Työttömyysvakuutusta 1,06 %
Yhteensä 26,5 %</t>
        </r>
      </text>
    </comment>
    <comment ref="C45" authorId="0" shapeId="0" xr:uid="{CE17910B-5FC8-47B7-9038-2E272136B449}">
      <text>
        <r>
          <rPr>
            <sz val="10"/>
            <color indexed="81"/>
            <rFont val="Tahoma"/>
            <family val="2"/>
          </rPr>
          <t>Tee erittely kuluista Vaihe 2. "Yleiskulujen erittelyt".</t>
        </r>
      </text>
    </comment>
    <comment ref="C52" authorId="0" shapeId="0" xr:uid="{BB52F03C-4704-4F95-AC8B-188A9FCA0271}">
      <text>
        <r>
          <rPr>
            <sz val="10"/>
            <color indexed="81"/>
            <rFont val="Tahoma"/>
            <family val="2"/>
          </rPr>
          <t>Tee erittely kuluista Vaihe 2. "Yleiskulujen erittelyt".</t>
        </r>
      </text>
    </comment>
    <comment ref="C58" authorId="0" shapeId="0" xr:uid="{963914B6-88E1-4959-B2D4-8594BF2C80DC}">
      <text>
        <r>
          <rPr>
            <sz val="10"/>
            <color indexed="81"/>
            <rFont val="Tahoma"/>
            <family val="2"/>
          </rPr>
          <t>Kassan riittävyys keskimääräisiin kuukausimenoihin.</t>
        </r>
      </text>
    </comment>
    <comment ref="E58" authorId="0" shapeId="0" xr:uid="{C59DE614-5735-44BB-8BD6-39BAE108D53B}">
      <text>
        <r>
          <rPr>
            <sz val="10"/>
            <color indexed="81"/>
            <rFont val="Tahoma"/>
            <family val="2"/>
          </rPr>
          <t>Kassan riittävyys (pv)
 - alle 30 pv, arvosana heikko (punainen väri)
 - 30 - 60 pv, tyydyttävä (keltainen väri)
 - yli 60 pv, hyvä (vihreä väri)</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Ari Järvinen</author>
    <author>Jadelcons</author>
  </authors>
  <commentList>
    <comment ref="D7" authorId="0" shapeId="0" xr:uid="{00000000-0006-0000-0300-000001000000}">
      <text>
        <r>
          <rPr>
            <b/>
            <sz val="9"/>
            <color indexed="81"/>
            <rFont val="Tahoma"/>
            <family val="2"/>
          </rPr>
          <t>Ari Järvinen:</t>
        </r>
        <r>
          <rPr>
            <sz val="9"/>
            <color indexed="81"/>
            <rFont val="Tahoma"/>
            <family val="2"/>
          </rPr>
          <t xml:space="preserve">
Työnantajalta perittävä maksu 2024</t>
        </r>
      </text>
    </comment>
    <comment ref="C9" authorId="1" shapeId="0" xr:uid="{00000000-0006-0000-0300-000002000000}">
      <text>
        <r>
          <rPr>
            <sz val="9"/>
            <color indexed="81"/>
            <rFont val="Tahoma"/>
            <family val="2"/>
          </rPr>
          <t xml:space="preserve">
Vero lasketaan rahapalkan ja luontaisetujen yhteissummasta
</t>
        </r>
      </text>
    </comment>
    <comment ref="D9" authorId="0" shapeId="0" xr:uid="{853F3A18-79B6-4CDB-93A7-9CB165D74D40}">
      <text>
        <r>
          <rPr>
            <sz val="9"/>
            <color indexed="81"/>
            <rFont val="Tahoma"/>
            <family val="2"/>
          </rPr>
          <t>2024
: sairausvakuutusmaksu 1,16 %. Korjaa solun kaavaan.</t>
        </r>
      </text>
    </comment>
    <comment ref="C18" authorId="1" shapeId="0" xr:uid="{00000000-0006-0000-0300-000004000000}">
      <text>
        <r>
          <rPr>
            <sz val="9"/>
            <color indexed="81"/>
            <rFont val="Tahoma"/>
            <family val="2"/>
          </rPr>
          <t xml:space="preserve">
Vero lasketaan rahapalkan ja luontaisetujen yhteissummasta
</t>
        </r>
      </text>
    </comment>
    <comment ref="D18" authorId="0" shapeId="0" xr:uid="{C1BFADD8-F666-4C59-9606-8A652CD6F838}">
      <text>
        <r>
          <rPr>
            <sz val="9"/>
            <color indexed="81"/>
            <rFont val="Tahoma"/>
            <family val="2"/>
          </rPr>
          <t>2024: sairausvakuutusmaksu 1,16 %. Korjaa solun kaavaan.</t>
        </r>
      </text>
    </comment>
  </commentList>
</comments>
</file>

<file path=xl/sharedStrings.xml><?xml version="1.0" encoding="utf-8"?>
<sst xmlns="http://schemas.openxmlformats.org/spreadsheetml/2006/main" count="217" uniqueCount="164">
  <si>
    <t>KASSABUDJETTI</t>
  </si>
  <si>
    <t>YHT</t>
  </si>
  <si>
    <t>TULOT</t>
  </si>
  <si>
    <t>TULOT YHTEENSÄ</t>
  </si>
  <si>
    <t xml:space="preserve"> </t>
  </si>
  <si>
    <t>MENOT</t>
  </si>
  <si>
    <t>Muistiinpanot:</t>
  </si>
  <si>
    <t>YHTEENSÄ</t>
  </si>
  <si>
    <t xml:space="preserve"> TULOT - MENOT</t>
  </si>
  <si>
    <t xml:space="preserve"> Nettopalkat</t>
  </si>
  <si>
    <t xml:space="preserve"> Muut kiinteät kulut alv 0%</t>
  </si>
  <si>
    <t xml:space="preserve"> Lehdet</t>
  </si>
  <si>
    <t xml:space="preserve"> Muut kulut</t>
  </si>
  <si>
    <t>Alv %</t>
  </si>
  <si>
    <t xml:space="preserve"> Maksettava arvonlisävero</t>
  </si>
  <si>
    <t>%</t>
  </si>
  <si>
    <t>Luontaisedut</t>
  </si>
  <si>
    <t>Rahapalkat</t>
  </si>
  <si>
    <t>Pidätyksen  alaiset palkat</t>
  </si>
  <si>
    <t>Veronpidätys</t>
  </si>
  <si>
    <t>TT-vakuutusmaksupidätys</t>
  </si>
  <si>
    <t>Nettopalkka</t>
  </si>
  <si>
    <t>Tilityksen Verottajalle</t>
  </si>
  <si>
    <t>TYÖNTEKIJÄT</t>
  </si>
  <si>
    <t>ARVONLISÄVERON LASKENTA</t>
  </si>
  <si>
    <t xml:space="preserve"> Työnantajatilitykset verottajalle</t>
  </si>
  <si>
    <t>Nettopalkat</t>
  </si>
  <si>
    <t xml:space="preserve"> Tieto- ja rahaliikennekulut</t>
  </si>
  <si>
    <t xml:space="preserve">           MENOT YHTEENSÄ</t>
  </si>
  <si>
    <t xml:space="preserve">           KASSA ALUSSA</t>
  </si>
  <si>
    <t xml:space="preserve"> - maksettava alv</t>
  </si>
  <si>
    <t>ALV %</t>
  </si>
  <si>
    <t xml:space="preserve"> - vähennettävä alv</t>
  </si>
  <si>
    <t>MYYNNIN ALV</t>
  </si>
  <si>
    <t>OSTOJEN ALV</t>
  </si>
  <si>
    <t>MYYNNIN ALV YHT.</t>
  </si>
  <si>
    <t>VÄHENNETTÄVÄ ALV</t>
  </si>
  <si>
    <t>MAKSETTAVA ALV</t>
  </si>
  <si>
    <t>TyEL ja TT-maksu työntekijä</t>
  </si>
  <si>
    <t xml:space="preserve"> Palkkakuluerittely</t>
  </si>
  <si>
    <t xml:space="preserve">SIIRRY ERITTELYTAULUKKOON </t>
  </si>
  <si>
    <t xml:space="preserve"> €/vuosi</t>
  </si>
  <si>
    <t xml:space="preserve"> Vapaaehtoiset henkilöstökulut</t>
  </si>
  <si>
    <t xml:space="preserve"> Työntekijäpalkat brutto</t>
  </si>
  <si>
    <t>Edell. kausi</t>
  </si>
  <si>
    <t xml:space="preserve"> Jätehuolto</t>
  </si>
  <si>
    <t xml:space="preserve"> Kiinteistövero</t>
  </si>
  <si>
    <t>1/20XX - 12/20XX</t>
  </si>
  <si>
    <t xml:space="preserve"> Rästimeno</t>
  </si>
  <si>
    <t>pp.kk.vvvv</t>
  </si>
  <si>
    <t>TÄYTTÖOHJE</t>
  </si>
  <si>
    <t xml:space="preserve"> Maatilan ja kodin vakuutukset</t>
  </si>
  <si>
    <t xml:space="preserve"> Vapaaeht. eläke- ja henkivakuutukset</t>
  </si>
  <si>
    <t xml:space="preserve"> Tuotantoeläinten ostot</t>
  </si>
  <si>
    <t xml:space="preserve"> Muut kotieläintalouden menot</t>
  </si>
  <si>
    <t xml:space="preserve"> Lannoitekulut</t>
  </si>
  <si>
    <t xml:space="preserve"> Kalkituskulut</t>
  </si>
  <si>
    <t xml:space="preserve"> Siemenet ja kasvinsuojelu</t>
  </si>
  <si>
    <t xml:space="preserve"> Peltoalavuokrat</t>
  </si>
  <si>
    <t xml:space="preserve"> Työkoneiden poltto- ja voiteluaineet</t>
  </si>
  <si>
    <t xml:space="preserve"> Työkoneiden ylläpito- ja käyttökulut</t>
  </si>
  <si>
    <t xml:space="preserve"> Pienhankinnat, alle 3 v kalusto</t>
  </si>
  <si>
    <t xml:space="preserve"> Kirjanpitokulut</t>
  </si>
  <si>
    <t xml:space="preserve"> Toimistokulut, koulutus</t>
  </si>
  <si>
    <t xml:space="preserve"> Yksityistalous</t>
  </si>
  <si>
    <t xml:space="preserve"> Vapaa-aika, matkustaminen</t>
  </si>
  <si>
    <t xml:space="preserve"> Harrastukset</t>
  </si>
  <si>
    <t xml:space="preserve"> Painotuotteet, puhelin, netti</t>
  </si>
  <si>
    <t xml:space="preserve"> Pukeutuminen</t>
  </si>
  <si>
    <t xml:space="preserve"> Ruokamenot, puhdistusaineet</t>
  </si>
  <si>
    <t xml:space="preserve"> Terveys, henk. koht. menot</t>
  </si>
  <si>
    <t xml:space="preserve"> Muut menot</t>
  </si>
  <si>
    <t xml:space="preserve"> Kodin kalusteet, koneet yms.</t>
  </si>
  <si>
    <t xml:space="preserve"> Kodin pienhankinnat, korjausmenot</t>
  </si>
  <si>
    <t xml:space="preserve"> Yksityistalouden menot</t>
  </si>
  <si>
    <t xml:space="preserve"> - tuotantomäärä (litraa)</t>
  </si>
  <si>
    <t xml:space="preserve"> - litrahinta </t>
  </si>
  <si>
    <t xml:space="preserve"> - kappalemäärä</t>
  </si>
  <si>
    <t xml:space="preserve"> - yksikköhinta</t>
  </si>
  <si>
    <t xml:space="preserve"> - yksiköt (kg, kpl)</t>
  </si>
  <si>
    <t>Yhteensä</t>
  </si>
  <si>
    <t>Edellinen kausi</t>
  </si>
  <si>
    <t xml:space="preserve"> - tonnihinta</t>
  </si>
  <si>
    <t xml:space="preserve"> - lannoitekustannus/ha</t>
  </si>
  <si>
    <t xml:space="preserve"> - kulutus (tonnia)</t>
  </si>
  <si>
    <t xml:space="preserve"> - yksikköhinta (euroa/tonni)</t>
  </si>
  <si>
    <t xml:space="preserve"> Sähkö, lämpö ja vesi</t>
  </si>
  <si>
    <t xml:space="preserve"> MyEL-eläkemaksu-%</t>
  </si>
  <si>
    <t xml:space="preserve"> TyEL-%, pakoll. työntekijävak.</t>
  </si>
  <si>
    <t>MyEL-YRITTÄJÄT</t>
  </si>
  <si>
    <t xml:space="preserve"> MyEL-yrittäjien rahapalkat brutto</t>
  </si>
  <si>
    <t xml:space="preserve"> MyEL-ansiotulo</t>
  </si>
  <si>
    <t xml:space="preserve"> Lainojen lyhennykset </t>
  </si>
  <si>
    <t xml:space="preserve"> Osamaksut, leasingvuokrat</t>
  </si>
  <si>
    <t xml:space="preserve"> Metsätalouden kulut</t>
  </si>
  <si>
    <t xml:space="preserve"> Urakointiostot</t>
  </si>
  <si>
    <t xml:space="preserve"> Maatalouden investoinnit</t>
  </si>
  <si>
    <t xml:space="preserve"> Metsätalouden investoinnit</t>
  </si>
  <si>
    <t xml:space="preserve"> Muun yritystoiminnan investoinnit</t>
  </si>
  <si>
    <t xml:space="preserve"> Maatalouden korko- ja rahoituskulut </t>
  </si>
  <si>
    <t xml:space="preserve"> Muun yritystoimin. korko- ja rahoituskulut</t>
  </si>
  <si>
    <t xml:space="preserve"> Yksityistalouden korko- ja rahoituskulut</t>
  </si>
  <si>
    <t xml:space="preserve"> Yksityistalouden investoinnit, sijoitukset</t>
  </si>
  <si>
    <t xml:space="preserve"> Ennakkoverot, palautukset, lisäverot</t>
  </si>
  <si>
    <t xml:space="preserve"> Yksityistalouden ajoneuvokulut</t>
  </si>
  <si>
    <t>Maatilan nimi</t>
  </si>
  <si>
    <t>TUOTANTOTULOT JA -MENOT</t>
  </si>
  <si>
    <t>YLEISKULUJEN ERITTELYT</t>
  </si>
  <si>
    <t xml:space="preserve"> - lukumäärä</t>
  </si>
  <si>
    <t xml:space="preserve"> Ruokintakulut ja säilöntäaineet</t>
  </si>
  <si>
    <t xml:space="preserve"> Yksityisauton maatalouskäyttökulut</t>
  </si>
  <si>
    <t xml:space="preserve"> Lomituskulut</t>
  </si>
  <si>
    <t xml:space="preserve"> MyEL-yrittäjien luontoisedut</t>
  </si>
  <si>
    <t xml:space="preserve"> Työntekijäin luontoisedut</t>
  </si>
  <si>
    <t xml:space="preserve"> Kassavarojen riittävyys menoihin (pv)</t>
  </si>
  <si>
    <t xml:space="preserve"> Muut kiinteät kulut sis. alv</t>
  </si>
  <si>
    <t>KassaAgrin tarjoaa:</t>
  </si>
  <si>
    <t xml:space="preserve"> Työnt.TyEL ja työttömyysvak.</t>
  </si>
  <si>
    <t xml:space="preserve"> Muut yritystoiminnan kulut</t>
  </si>
  <si>
    <t xml:space="preserve"> Lääkekulut eläimille</t>
  </si>
  <si>
    <r>
      <rPr>
        <b/>
        <sz val="9"/>
        <color theme="0"/>
        <rFont val="Arial"/>
        <family val="2"/>
      </rPr>
      <t xml:space="preserve"> Muut kiinteät kulut</t>
    </r>
    <r>
      <rPr>
        <sz val="9"/>
        <color theme="0"/>
        <rFont val="Arial"/>
        <family val="2"/>
      </rPr>
      <t xml:space="preserve"> </t>
    </r>
    <r>
      <rPr>
        <b/>
        <sz val="9"/>
        <color theme="0"/>
        <rFont val="Arial"/>
        <family val="2"/>
      </rPr>
      <t>alv 0%</t>
    </r>
  </si>
  <si>
    <t xml:space="preserve"> KASSAVARAT KAUDEN LOPUSSA</t>
  </si>
  <si>
    <t xml:space="preserve"> Teuras- ja välityseläinten myynti</t>
  </si>
  <si>
    <t xml:space="preserve"> Maidon myyntitulot</t>
  </si>
  <si>
    <t xml:space="preserve"> Maidon tuotantotuki</t>
  </si>
  <si>
    <t xml:space="preserve"> - tuotantotuki snt/litra</t>
  </si>
  <si>
    <t xml:space="preserve"> Muut kotieläintalouden tuet</t>
  </si>
  <si>
    <t xml:space="preserve"> Metsätalouden tulot</t>
  </si>
  <si>
    <t xml:space="preserve"> Kasvintuotannon myyntitulot</t>
  </si>
  <si>
    <t xml:space="preserve"> Peltoalatuet</t>
  </si>
  <si>
    <t xml:space="preserve"> Muun yritystoiminnan tulot</t>
  </si>
  <si>
    <t xml:space="preserve"> Palkkatulot tilan ulkopuolelta</t>
  </si>
  <si>
    <t xml:space="preserve"> Maatalous- ja metsätalouslainojen nostot</t>
  </si>
  <si>
    <t xml:space="preserve"> Yritys- ja yksityislainojen nostot</t>
  </si>
  <si>
    <t xml:space="preserve"> Muut alv 0 % tulot</t>
  </si>
  <si>
    <t xml:space="preserve"> Eläinlääkäri- ja raatokulut </t>
  </si>
  <si>
    <t xml:space="preserve"> Jäsenmaksut</t>
  </si>
  <si>
    <r>
      <rPr>
        <b/>
        <sz val="9"/>
        <color theme="0"/>
        <rFont val="Arial"/>
        <family val="2"/>
      </rPr>
      <t xml:space="preserve"> Muut kiinteät kulut</t>
    </r>
    <r>
      <rPr>
        <sz val="9"/>
        <color theme="0"/>
        <rFont val="Arial"/>
        <family val="2"/>
      </rPr>
      <t xml:space="preserve"> </t>
    </r>
    <r>
      <rPr>
        <b/>
        <sz val="9"/>
        <color theme="0"/>
        <rFont val="Arial"/>
        <family val="2"/>
      </rPr>
      <t>sis. alv.</t>
    </r>
  </si>
  <si>
    <t xml:space="preserve"> Kotieläintalouden tulot sis. alv.       </t>
  </si>
  <si>
    <t xml:space="preserve"> Kasvintuotantotulot sis. alv 14 %                               </t>
  </si>
  <si>
    <t xml:space="preserve"> Lannoitekulut sis. alv 24 %                                        </t>
  </si>
  <si>
    <t>Päivitys 18.1.2024</t>
  </si>
  <si>
    <t xml:space="preserve"> - myyntimäärä (tonnia)</t>
  </si>
  <si>
    <t xml:space="preserve"> Kotieläintuotannon ostot sis. alv   </t>
  </si>
  <si>
    <t xml:space="preserve"> 1. Maidon myyntitulot (tukikelpoinen) sis. alv 14 %</t>
  </si>
  <si>
    <t xml:space="preserve"> 3. Poistolehmät sis. alv 24 %</t>
  </si>
  <si>
    <t xml:space="preserve"> 4. Lihanaudat tms. sis. alv 24 %</t>
  </si>
  <si>
    <t xml:space="preserve"> 5. Emakot, broilerit sis. alv 24 %</t>
  </si>
  <si>
    <t xml:space="preserve"> YHTEENSÄ              </t>
  </si>
  <si>
    <t xml:space="preserve"> 6. Viljelykasvi 1</t>
  </si>
  <si>
    <t xml:space="preserve"> 7. Viljelykasvi 2</t>
  </si>
  <si>
    <t xml:space="preserve"> 8. Viljelykasvi 3</t>
  </si>
  <si>
    <t xml:space="preserve"> 9. Viljelykasvi 4</t>
  </si>
  <si>
    <t xml:space="preserve"> 10. Tuotantoeläinten ostot 1 sis. alv 24 %</t>
  </si>
  <si>
    <t xml:space="preserve"> 11. Tuotantoeläinten ostot 2 sis. alv 24 %</t>
  </si>
  <si>
    <t xml:space="preserve"> 12. Rehut, ruokinta sis. alv 14 %</t>
  </si>
  <si>
    <t xml:space="preserve"> 13. Säilöntäaineet sis. alv 14 %</t>
  </si>
  <si>
    <t xml:space="preserve"> 14. Säilörehualat (ha)</t>
  </si>
  <si>
    <t xml:space="preserve"> 15. Laidunalat (ha)</t>
  </si>
  <si>
    <t xml:space="preserve"> 16. Peltokasvialat ha)</t>
  </si>
  <si>
    <t xml:space="preserve"> 2. Myytävät välitysvasikat sis. alv 24 %</t>
  </si>
  <si>
    <t xml:space="preserve"> YHTEENSÄ                      </t>
  </si>
  <si>
    <t xml:space="preserve"> YHTEENSÄ                     </t>
  </si>
  <si>
    <t xml:space="preserve">Siilinjärvi/Sydän-Savon maaseutupalvelut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</si>
</sst>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
    <numFmt numFmtId="166" formatCode="#,##0.0"/>
  </numFmts>
  <fonts count="45">
    <font>
      <sz val="10"/>
      <name val="Arial"/>
    </font>
    <font>
      <sz val="10"/>
      <name val="Arial"/>
      <family val="2"/>
    </font>
    <font>
      <sz val="8"/>
      <name val="Arial"/>
      <family val="2"/>
    </font>
    <font>
      <sz val="16"/>
      <name val="Arial"/>
      <family val="2"/>
    </font>
    <font>
      <sz val="10"/>
      <name val="Arial"/>
      <family val="2"/>
    </font>
    <font>
      <sz val="11"/>
      <name val="Arial"/>
      <family val="2"/>
    </font>
    <font>
      <sz val="11"/>
      <color indexed="18"/>
      <name val="Arial"/>
      <family val="2"/>
    </font>
    <font>
      <sz val="10"/>
      <color indexed="12"/>
      <name val="Arial"/>
      <family val="2"/>
    </font>
    <font>
      <b/>
      <sz val="8"/>
      <name val="Verdana"/>
      <family val="2"/>
    </font>
    <font>
      <b/>
      <i/>
      <sz val="10"/>
      <name val="Verdana"/>
      <family val="2"/>
    </font>
    <font>
      <b/>
      <sz val="10"/>
      <name val="Arial"/>
      <family val="2"/>
    </font>
    <font>
      <b/>
      <i/>
      <sz val="10"/>
      <name val="Arial"/>
      <family val="2"/>
    </font>
    <font>
      <sz val="8"/>
      <name val="Verdana"/>
      <family val="2"/>
    </font>
    <font>
      <sz val="9"/>
      <color indexed="81"/>
      <name val="Tahoma"/>
      <family val="2"/>
    </font>
    <font>
      <b/>
      <sz val="9"/>
      <color indexed="81"/>
      <name val="Tahoma"/>
      <family val="2"/>
    </font>
    <font>
      <b/>
      <sz val="8"/>
      <name val="Arial"/>
      <family val="2"/>
    </font>
    <font>
      <b/>
      <sz val="16"/>
      <name val="Arial"/>
      <family val="2"/>
    </font>
    <font>
      <b/>
      <sz val="9"/>
      <name val="Arial"/>
      <family val="2"/>
    </font>
    <font>
      <sz val="9"/>
      <name val="Arial"/>
      <family val="2"/>
    </font>
    <font>
      <sz val="14"/>
      <name val="Arial"/>
      <family val="2"/>
    </font>
    <font>
      <sz val="10"/>
      <name val="Arial"/>
      <family val="2"/>
    </font>
    <font>
      <b/>
      <i/>
      <sz val="8"/>
      <name val="Arial"/>
      <family val="2"/>
    </font>
    <font>
      <sz val="9"/>
      <color indexed="18"/>
      <name val="Arial"/>
      <family val="2"/>
    </font>
    <font>
      <sz val="9"/>
      <color indexed="12"/>
      <name val="Arial"/>
      <family val="2"/>
    </font>
    <font>
      <u/>
      <sz val="10"/>
      <color theme="10"/>
      <name val="Arial"/>
      <family val="2"/>
    </font>
    <font>
      <b/>
      <sz val="9"/>
      <color rgb="FFFFFFFF"/>
      <name val="Verdana"/>
      <family val="2"/>
    </font>
    <font>
      <sz val="9"/>
      <color rgb="FF000080"/>
      <name val="Arial"/>
      <family val="2"/>
    </font>
    <font>
      <b/>
      <sz val="8"/>
      <color rgb="FF000080"/>
      <name val="Arial"/>
      <family val="2"/>
    </font>
    <font>
      <sz val="8"/>
      <color rgb="FF000080"/>
      <name val="Arial"/>
      <family val="2"/>
    </font>
    <font>
      <b/>
      <sz val="10"/>
      <color indexed="81"/>
      <name val="Tahoma"/>
      <family val="2"/>
    </font>
    <font>
      <sz val="10"/>
      <color indexed="81"/>
      <name val="Tahoma"/>
      <family val="2"/>
    </font>
    <font>
      <b/>
      <sz val="8"/>
      <color theme="1"/>
      <name val="Arial"/>
      <family val="2"/>
    </font>
    <font>
      <b/>
      <sz val="10"/>
      <color theme="0"/>
      <name val="Arial"/>
      <family val="2"/>
    </font>
    <font>
      <sz val="10"/>
      <color theme="0"/>
      <name val="Arial"/>
      <family val="2"/>
    </font>
    <font>
      <sz val="9"/>
      <color theme="1"/>
      <name val="Arial"/>
      <family val="2"/>
    </font>
    <font>
      <b/>
      <sz val="9"/>
      <color theme="0"/>
      <name val="Arial"/>
      <family val="2"/>
    </font>
    <font>
      <sz val="9"/>
      <color theme="0"/>
      <name val="Arial"/>
      <family val="2"/>
    </font>
    <font>
      <b/>
      <sz val="8"/>
      <color theme="0"/>
      <name val="Arial"/>
      <family val="2"/>
    </font>
    <font>
      <sz val="8"/>
      <color theme="0"/>
      <name val="Arial"/>
      <family val="2"/>
    </font>
    <font>
      <sz val="14"/>
      <color theme="1"/>
      <name val="Arial"/>
      <family val="2"/>
    </font>
    <font>
      <sz val="11"/>
      <color theme="1"/>
      <name val="Arial"/>
      <family val="2"/>
    </font>
    <font>
      <b/>
      <sz val="9"/>
      <color theme="1"/>
      <name val="Arial"/>
      <family val="2"/>
    </font>
    <font>
      <b/>
      <i/>
      <sz val="9"/>
      <color theme="8"/>
      <name val="Arial"/>
      <family val="2"/>
    </font>
    <font>
      <b/>
      <i/>
      <sz val="9"/>
      <name val="Arial"/>
      <family val="2"/>
    </font>
    <font>
      <sz val="8"/>
      <color theme="1"/>
      <name val="Arial"/>
      <family val="2"/>
    </font>
  </fonts>
  <fills count="12">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0"/>
        <bgColor rgb="FFE3E3E3"/>
      </patternFill>
    </fill>
    <fill>
      <patternFill patternType="solid">
        <fgColor rgb="FF00B050"/>
        <bgColor indexed="64"/>
      </patternFill>
    </fill>
    <fill>
      <patternFill patternType="solid">
        <fgColor theme="0"/>
        <bgColor indexed="64"/>
      </patternFill>
    </fill>
  </fills>
  <borders count="98">
    <border>
      <left/>
      <right/>
      <top/>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double">
        <color indexed="64"/>
      </top>
      <bottom style="medium">
        <color indexed="64"/>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theme="3" tint="0.59996337778862885"/>
      </bottom>
      <diagonal/>
    </border>
    <border>
      <left style="thin">
        <color indexed="64"/>
      </left>
      <right style="thin">
        <color indexed="64"/>
      </right>
      <top style="thin">
        <color theme="3" tint="0.59996337778862885"/>
      </top>
      <bottom style="thin">
        <color theme="3" tint="0.59996337778862885"/>
      </bottom>
      <diagonal/>
    </border>
    <border>
      <left style="thin">
        <color indexed="64"/>
      </left>
      <right style="medium">
        <color indexed="64"/>
      </right>
      <top style="thin">
        <color theme="3" tint="0.59996337778862885"/>
      </top>
      <bottom style="thin">
        <color theme="3" tint="0.59996337778862885"/>
      </bottom>
      <diagonal/>
    </border>
    <border>
      <left style="medium">
        <color indexed="64"/>
      </left>
      <right/>
      <top style="thin">
        <color indexed="64"/>
      </top>
      <bottom style="thin">
        <color theme="3" tint="0.59996337778862885"/>
      </bottom>
      <diagonal/>
    </border>
    <border>
      <left style="medium">
        <color indexed="64"/>
      </left>
      <right/>
      <top style="thin">
        <color theme="3" tint="0.59996337778862885"/>
      </top>
      <bottom style="thin">
        <color theme="3" tint="0.59996337778862885"/>
      </bottom>
      <diagonal/>
    </border>
    <border>
      <left style="thin">
        <color indexed="64"/>
      </left>
      <right style="thin">
        <color indexed="64"/>
      </right>
      <top style="thin">
        <color theme="3" tint="0.79998168889431442"/>
      </top>
      <bottom style="thin">
        <color theme="3" tint="0.59996337778862885"/>
      </bottom>
      <diagonal/>
    </border>
    <border>
      <left style="medium">
        <color indexed="64"/>
      </left>
      <right/>
      <top style="thin">
        <color theme="3" tint="0.59996337778862885"/>
      </top>
      <bottom style="medium">
        <color indexed="64"/>
      </bottom>
      <diagonal/>
    </border>
    <border>
      <left style="thin">
        <color indexed="64"/>
      </left>
      <right style="thin">
        <color indexed="64"/>
      </right>
      <top style="thin">
        <color theme="3" tint="0.59996337778862885"/>
      </top>
      <bottom style="medium">
        <color indexed="64"/>
      </bottom>
      <diagonal/>
    </border>
    <border>
      <left style="thin">
        <color indexed="64"/>
      </left>
      <right style="medium">
        <color indexed="64"/>
      </right>
      <top style="thin">
        <color theme="3" tint="0.59996337778862885"/>
      </top>
      <bottom style="medium">
        <color indexed="64"/>
      </bottom>
      <diagonal/>
    </border>
    <border>
      <left style="thin">
        <color indexed="64"/>
      </left>
      <right style="medium">
        <color indexed="64"/>
      </right>
      <top style="thin">
        <color theme="3" tint="0.59996337778862885"/>
      </top>
      <bottom style="thin">
        <color indexed="64"/>
      </bottom>
      <diagonal/>
    </border>
    <border>
      <left/>
      <right style="thin">
        <color indexed="64"/>
      </right>
      <top style="thin">
        <color theme="3" tint="0.59996337778862885"/>
      </top>
      <bottom style="thin">
        <color theme="3" tint="0.59996337778862885"/>
      </bottom>
      <diagonal/>
    </border>
    <border>
      <left style="thin">
        <color indexed="64"/>
      </left>
      <right style="thin">
        <color indexed="64"/>
      </right>
      <top/>
      <bottom style="thin">
        <color theme="3" tint="0.59996337778862885"/>
      </bottom>
      <diagonal/>
    </border>
    <border>
      <left style="thin">
        <color indexed="64"/>
      </left>
      <right style="medium">
        <color indexed="64"/>
      </right>
      <top/>
      <bottom style="thin">
        <color theme="3" tint="0.59996337778862885"/>
      </bottom>
      <diagonal/>
    </border>
    <border>
      <left style="thin">
        <color indexed="64"/>
      </left>
      <right style="medium">
        <color indexed="64"/>
      </right>
      <top style="thin">
        <color theme="3" tint="0.59996337778862885"/>
      </top>
      <bottom style="double">
        <color indexed="64"/>
      </bottom>
      <diagonal/>
    </border>
    <border>
      <left style="thin">
        <color indexed="64"/>
      </left>
      <right style="thin">
        <color indexed="64"/>
      </right>
      <top style="thin">
        <color theme="3" tint="0.59996337778862885"/>
      </top>
      <bottom style="thin">
        <color indexed="64"/>
      </bottom>
      <diagonal/>
    </border>
    <border>
      <left style="thin">
        <color indexed="64"/>
      </left>
      <right style="thin">
        <color indexed="64"/>
      </right>
      <top style="thin">
        <color theme="3" tint="0.59996337778862885"/>
      </top>
      <bottom style="double">
        <color indexed="64"/>
      </bottom>
      <diagonal/>
    </border>
    <border>
      <left style="thin">
        <color indexed="64"/>
      </left>
      <right/>
      <top style="thin">
        <color theme="3" tint="0.59996337778862885"/>
      </top>
      <bottom style="thin">
        <color theme="3" tint="0.59996337778862885"/>
      </bottom>
      <diagonal/>
    </border>
    <border>
      <left style="thin">
        <color indexed="64"/>
      </left>
      <right/>
      <top style="thin">
        <color theme="3" tint="0.59996337778862885"/>
      </top>
      <bottom style="double">
        <color indexed="64"/>
      </bottom>
      <diagonal/>
    </border>
    <border>
      <left/>
      <right style="thin">
        <color indexed="64"/>
      </right>
      <top style="thin">
        <color theme="3" tint="0.59996337778862885"/>
      </top>
      <bottom style="double">
        <color indexed="64"/>
      </bottom>
      <diagonal/>
    </border>
    <border>
      <left style="thin">
        <color indexed="64"/>
      </left>
      <right style="thin">
        <color indexed="64"/>
      </right>
      <top style="thin">
        <color theme="4" tint="0.39994506668294322"/>
      </top>
      <bottom style="thin">
        <color theme="4" tint="0.39994506668294322"/>
      </bottom>
      <diagonal/>
    </border>
    <border>
      <left style="thin">
        <color indexed="64"/>
      </left>
      <right style="thin">
        <color indexed="64"/>
      </right>
      <top style="thin">
        <color theme="3" tint="0.59996337778862885"/>
      </top>
      <bottom/>
      <diagonal/>
    </border>
    <border>
      <left style="thin">
        <color indexed="64"/>
      </left>
      <right style="thin">
        <color indexed="64"/>
      </right>
      <top style="thin">
        <color theme="4" tint="0.39994506668294322"/>
      </top>
      <bottom style="double">
        <color indexed="64"/>
      </bottom>
      <diagonal/>
    </border>
    <border>
      <left style="thin">
        <color indexed="64"/>
      </left>
      <right style="thin">
        <color indexed="64"/>
      </right>
      <top style="thin">
        <color theme="4" tint="0.39994506668294322"/>
      </top>
      <bottom/>
      <diagonal/>
    </border>
    <border>
      <left style="thin">
        <color indexed="64"/>
      </left>
      <right style="thin">
        <color indexed="64"/>
      </right>
      <top style="thin">
        <color theme="4"/>
      </top>
      <bottom style="thin">
        <color theme="4"/>
      </bottom>
      <diagonal/>
    </border>
    <border>
      <left style="thin">
        <color indexed="64"/>
      </left>
      <right/>
      <top style="thin">
        <color theme="8"/>
      </top>
      <bottom style="thin">
        <color theme="8"/>
      </bottom>
      <diagonal/>
    </border>
    <border>
      <left/>
      <right style="thin">
        <color indexed="64"/>
      </right>
      <top style="thin">
        <color theme="8"/>
      </top>
      <bottom style="thin">
        <color theme="8"/>
      </bottom>
      <diagonal/>
    </border>
    <border>
      <left style="medium">
        <color indexed="64"/>
      </left>
      <right/>
      <top/>
      <bottom style="thin">
        <color theme="3" tint="0.59996337778862885"/>
      </bottom>
      <diagonal/>
    </border>
    <border>
      <left style="medium">
        <color indexed="64"/>
      </left>
      <right/>
      <top style="thin">
        <color theme="3" tint="0.59996337778862885"/>
      </top>
      <bottom style="thin">
        <color indexed="64"/>
      </bottom>
      <diagonal/>
    </border>
    <border>
      <left/>
      <right style="thin">
        <color indexed="64"/>
      </right>
      <top style="thin">
        <color theme="3" tint="0.59996337778862885"/>
      </top>
      <bottom style="thin">
        <color indexed="64"/>
      </bottom>
      <diagonal/>
    </border>
    <border>
      <left/>
      <right style="thin">
        <color indexed="64"/>
      </right>
      <top/>
      <bottom style="thin">
        <color theme="3" tint="0.59996337778862885"/>
      </bottom>
      <diagonal/>
    </border>
    <border>
      <left style="medium">
        <color indexed="64"/>
      </left>
      <right/>
      <top style="thin">
        <color theme="3" tint="0.59996337778862885"/>
      </top>
      <bottom style="double">
        <color indexed="64"/>
      </bottom>
      <diagonal/>
    </border>
    <border>
      <left/>
      <right/>
      <top style="thin">
        <color theme="3" tint="0.59996337778862885"/>
      </top>
      <bottom style="thin">
        <color indexed="64"/>
      </bottom>
      <diagonal/>
    </border>
    <border>
      <left/>
      <right style="thin">
        <color indexed="64"/>
      </right>
      <top style="thin">
        <color indexed="64"/>
      </top>
      <bottom style="thin">
        <color theme="3" tint="0.59996337778862885"/>
      </bottom>
      <diagonal/>
    </border>
    <border>
      <left/>
      <right style="thin">
        <color indexed="64"/>
      </right>
      <top style="thin">
        <color theme="3" tint="0.59996337778862885"/>
      </top>
      <bottom/>
      <diagonal/>
    </border>
    <border>
      <left style="thin">
        <color indexed="64"/>
      </left>
      <right/>
      <top style="thin">
        <color theme="3" tint="0.59996337778862885"/>
      </top>
      <bottom/>
      <diagonal/>
    </border>
    <border>
      <left style="thin">
        <color indexed="64"/>
      </left>
      <right/>
      <top style="thin">
        <color theme="4" tint="0.39994506668294322"/>
      </top>
      <bottom style="thin">
        <color theme="4" tint="0.39994506668294322"/>
      </bottom>
      <diagonal/>
    </border>
    <border>
      <left/>
      <right style="thin">
        <color indexed="64"/>
      </right>
      <top style="thin">
        <color theme="4" tint="0.39994506668294322"/>
      </top>
      <bottom style="thin">
        <color theme="4" tint="0.39994506668294322"/>
      </bottom>
      <diagonal/>
    </border>
    <border>
      <left style="thin">
        <color indexed="64"/>
      </left>
      <right/>
      <top style="thin">
        <color theme="3" tint="0.59996337778862885"/>
      </top>
      <bottom style="thin">
        <color theme="4" tint="0.39994506668294322"/>
      </bottom>
      <diagonal/>
    </border>
    <border>
      <left/>
      <right style="thin">
        <color indexed="64"/>
      </right>
      <top style="thin">
        <color theme="3" tint="0.59996337778862885"/>
      </top>
      <bottom style="thin">
        <color theme="4" tint="0.39994506668294322"/>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thin">
        <color indexed="64"/>
      </top>
      <bottom style="thin">
        <color auto="1"/>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theme="4" tint="0.39994506668294322"/>
      </bottom>
      <diagonal/>
    </border>
    <border>
      <left style="thin">
        <color indexed="64"/>
      </left>
      <right style="medium">
        <color indexed="64"/>
      </right>
      <top style="thin">
        <color indexed="64"/>
      </top>
      <bottom style="thin">
        <color theme="4" tint="0.39994506668294322"/>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double">
        <color indexed="64"/>
      </bottom>
      <diagonal/>
    </border>
  </borders>
  <cellStyleXfs count="3">
    <xf numFmtId="0" fontId="0" fillId="0" borderId="0"/>
    <xf numFmtId="0" fontId="24" fillId="0" borderId="0" applyNumberFormat="0" applyFill="0" applyBorder="0" applyAlignment="0" applyProtection="0"/>
    <xf numFmtId="9" fontId="20" fillId="0" borderId="0" applyFont="0" applyFill="0" applyBorder="0" applyAlignment="0" applyProtection="0"/>
  </cellStyleXfs>
  <cellXfs count="448">
    <xf numFmtId="0" fontId="0" fillId="0" borderId="0" xfId="0"/>
    <xf numFmtId="0" fontId="0" fillId="2" borderId="0" xfId="0" applyFill="1"/>
    <xf numFmtId="0" fontId="3" fillId="2" borderId="0" xfId="0" applyFont="1" applyFill="1"/>
    <xf numFmtId="0" fontId="4" fillId="2" borderId="0" xfId="0" applyFont="1" applyFill="1"/>
    <xf numFmtId="0" fontId="5" fillId="2" borderId="0" xfId="0" applyFont="1" applyFill="1"/>
    <xf numFmtId="49" fontId="4" fillId="2" borderId="0" xfId="0" applyNumberFormat="1" applyFont="1" applyFill="1" applyAlignment="1">
      <alignment horizontal="right" vertical="center"/>
    </xf>
    <xf numFmtId="0" fontId="0" fillId="0" borderId="0" xfId="0" applyProtection="1">
      <protection hidden="1"/>
    </xf>
    <xf numFmtId="0" fontId="4" fillId="0" borderId="0" xfId="0" applyFont="1"/>
    <xf numFmtId="3" fontId="4" fillId="0" borderId="0" xfId="0" applyNumberFormat="1" applyFont="1"/>
    <xf numFmtId="3" fontId="8" fillId="0" borderId="0" xfId="0" applyNumberFormat="1" applyFont="1"/>
    <xf numFmtId="0" fontId="9" fillId="0" borderId="0" xfId="0" applyFont="1"/>
    <xf numFmtId="0" fontId="11" fillId="0" borderId="0" xfId="0" applyFont="1"/>
    <xf numFmtId="3" fontId="0" fillId="0" borderId="1" xfId="0" applyNumberFormat="1" applyBorder="1" applyAlignment="1" applyProtection="1">
      <alignment horizontal="right"/>
      <protection hidden="1"/>
    </xf>
    <xf numFmtId="3" fontId="0" fillId="0" borderId="2" xfId="0" applyNumberFormat="1" applyBorder="1" applyProtection="1">
      <protection hidden="1"/>
    </xf>
    <xf numFmtId="3" fontId="0" fillId="0" borderId="3" xfId="0" applyNumberFormat="1" applyBorder="1" applyAlignment="1" applyProtection="1">
      <alignment horizontal="right"/>
      <protection hidden="1"/>
    </xf>
    <xf numFmtId="3" fontId="0" fillId="0" borderId="3" xfId="0" applyNumberFormat="1" applyBorder="1" applyProtection="1">
      <protection hidden="1"/>
    </xf>
    <xf numFmtId="3" fontId="0" fillId="0" borderId="4" xfId="0" applyNumberFormat="1" applyBorder="1" applyAlignment="1" applyProtection="1">
      <alignment horizontal="right"/>
      <protection hidden="1"/>
    </xf>
    <xf numFmtId="0" fontId="0" fillId="4" borderId="5" xfId="0" applyFill="1" applyBorder="1" applyAlignment="1" applyProtection="1">
      <alignment horizontal="center"/>
      <protection hidden="1"/>
    </xf>
    <xf numFmtId="3" fontId="0" fillId="0" borderId="6" xfId="0" applyNumberFormat="1" applyBorder="1" applyProtection="1">
      <protection hidden="1"/>
    </xf>
    <xf numFmtId="3" fontId="1" fillId="0" borderId="1" xfId="0" applyNumberFormat="1" applyFont="1" applyBorder="1" applyAlignment="1" applyProtection="1">
      <alignment horizontal="right"/>
      <protection hidden="1"/>
    </xf>
    <xf numFmtId="0" fontId="10" fillId="0" borderId="0" xfId="0" applyFont="1" applyProtection="1">
      <protection hidden="1"/>
    </xf>
    <xf numFmtId="0" fontId="4" fillId="2" borderId="7" xfId="0" applyFont="1" applyFill="1" applyBorder="1"/>
    <xf numFmtId="0" fontId="11" fillId="2" borderId="0" xfId="0" applyFont="1" applyFill="1"/>
    <xf numFmtId="0" fontId="1" fillId="4" borderId="8" xfId="0" applyFont="1" applyFill="1" applyBorder="1" applyProtection="1">
      <protection hidden="1"/>
    </xf>
    <xf numFmtId="0" fontId="1" fillId="4" borderId="9" xfId="0" applyFont="1" applyFill="1" applyBorder="1" applyAlignment="1" applyProtection="1">
      <alignment horizontal="center" vertical="center"/>
      <protection hidden="1"/>
    </xf>
    <xf numFmtId="0" fontId="1" fillId="0" borderId="10" xfId="0" applyFont="1" applyBorder="1" applyProtection="1">
      <protection hidden="1"/>
    </xf>
    <xf numFmtId="0" fontId="1" fillId="0" borderId="0" xfId="0" applyFont="1" applyAlignment="1" applyProtection="1">
      <alignment horizontal="center" vertical="center"/>
      <protection hidden="1"/>
    </xf>
    <xf numFmtId="164" fontId="1" fillId="0" borderId="0" xfId="0" applyNumberFormat="1" applyFont="1" applyAlignment="1" applyProtection="1">
      <alignment horizontal="center" vertical="center"/>
      <protection hidden="1"/>
    </xf>
    <xf numFmtId="2" fontId="1" fillId="0" borderId="0" xfId="0" applyNumberFormat="1" applyFont="1" applyAlignment="1" applyProtection="1">
      <alignment horizontal="center" vertical="center"/>
      <protection hidden="1"/>
    </xf>
    <xf numFmtId="0" fontId="1" fillId="0" borderId="10" xfId="0" applyFont="1" applyBorder="1" applyAlignment="1" applyProtection="1">
      <alignment horizontal="left"/>
      <protection hidden="1"/>
    </xf>
    <xf numFmtId="164" fontId="0" fillId="0" borderId="1" xfId="0" applyNumberFormat="1" applyBorder="1" applyAlignment="1" applyProtection="1">
      <alignment horizontal="center"/>
      <protection hidden="1"/>
    </xf>
    <xf numFmtId="3" fontId="7" fillId="0" borderId="1" xfId="0" applyNumberFormat="1" applyFont="1" applyBorder="1" applyAlignment="1" applyProtection="1">
      <alignment horizontal="right"/>
      <protection hidden="1"/>
    </xf>
    <xf numFmtId="3" fontId="7" fillId="0" borderId="1" xfId="0" applyNumberFormat="1" applyFont="1" applyBorder="1" applyProtection="1">
      <protection hidden="1"/>
    </xf>
    <xf numFmtId="0" fontId="1" fillId="0" borderId="2" xfId="0" applyFont="1" applyBorder="1" applyAlignment="1" applyProtection="1">
      <alignment horizontal="left"/>
      <protection hidden="1"/>
    </xf>
    <xf numFmtId="164" fontId="1" fillId="0" borderId="2" xfId="0" applyNumberFormat="1" applyFont="1" applyBorder="1" applyAlignment="1" applyProtection="1">
      <alignment horizontal="center"/>
      <protection hidden="1"/>
    </xf>
    <xf numFmtId="3" fontId="7" fillId="0" borderId="2" xfId="0" applyNumberFormat="1" applyFont="1" applyBorder="1" applyProtection="1">
      <protection hidden="1"/>
    </xf>
    <xf numFmtId="3" fontId="0" fillId="0" borderId="1" xfId="0" applyNumberFormat="1" applyBorder="1" applyProtection="1">
      <protection hidden="1"/>
    </xf>
    <xf numFmtId="0" fontId="11" fillId="2" borderId="12" xfId="0" applyFont="1" applyFill="1" applyBorder="1"/>
    <xf numFmtId="0" fontId="4" fillId="2" borderId="13" xfId="0" applyFont="1" applyFill="1" applyBorder="1"/>
    <xf numFmtId="0" fontId="2" fillId="0" borderId="0" xfId="0" applyFont="1"/>
    <xf numFmtId="0" fontId="6" fillId="2" borderId="0" xfId="0" applyFont="1" applyFill="1"/>
    <xf numFmtId="0" fontId="12" fillId="0" borderId="0" xfId="0" applyFont="1"/>
    <xf numFmtId="0" fontId="25" fillId="0" borderId="0" xfId="0" applyFont="1" applyAlignment="1">
      <alignment horizontal="center" readingOrder="1"/>
    </xf>
    <xf numFmtId="0" fontId="16" fillId="2" borderId="0" xfId="0" applyFont="1" applyFill="1"/>
    <xf numFmtId="0" fontId="1" fillId="0" borderId="0" xfId="0" applyFont="1" applyProtection="1">
      <protection hidden="1"/>
    </xf>
    <xf numFmtId="0" fontId="1" fillId="0" borderId="0" xfId="0" applyFont="1"/>
    <xf numFmtId="0" fontId="0" fillId="0" borderId="0" xfId="0" applyAlignment="1" applyProtection="1">
      <alignment horizontal="center" vertical="center"/>
      <protection hidden="1"/>
    </xf>
    <xf numFmtId="0" fontId="17" fillId="4" borderId="19" xfId="0" applyFont="1" applyFill="1" applyBorder="1" applyAlignment="1" applyProtection="1">
      <alignment vertical="center"/>
      <protection hidden="1"/>
    </xf>
    <xf numFmtId="0" fontId="18" fillId="4" borderId="20" xfId="0" applyFont="1" applyFill="1" applyBorder="1" applyAlignment="1" applyProtection="1">
      <alignment vertical="center"/>
      <protection hidden="1"/>
    </xf>
    <xf numFmtId="0" fontId="0" fillId="0" borderId="0" xfId="0" applyAlignment="1" applyProtection="1">
      <alignment vertical="center"/>
      <protection hidden="1"/>
    </xf>
    <xf numFmtId="0" fontId="0" fillId="0" borderId="0" xfId="0" applyAlignment="1">
      <alignment vertical="center"/>
    </xf>
    <xf numFmtId="17" fontId="0" fillId="4" borderId="27" xfId="0" applyNumberFormat="1" applyFill="1" applyBorder="1" applyAlignment="1" applyProtection="1">
      <alignment horizontal="center"/>
      <protection hidden="1"/>
    </xf>
    <xf numFmtId="3" fontId="24" fillId="0" borderId="0" xfId="1" applyNumberFormat="1"/>
    <xf numFmtId="0" fontId="1" fillId="2" borderId="28" xfId="0" applyFont="1" applyFill="1" applyBorder="1" applyAlignment="1" applyProtection="1">
      <alignment vertical="center"/>
      <protection locked="0"/>
    </xf>
    <xf numFmtId="0" fontId="4" fillId="2" borderId="29" xfId="0" applyFont="1" applyFill="1" applyBorder="1" applyAlignment="1" applyProtection="1">
      <alignment vertical="center"/>
      <protection locked="0"/>
    </xf>
    <xf numFmtId="0" fontId="11" fillId="2" borderId="28" xfId="0" applyFont="1" applyFill="1" applyBorder="1" applyAlignment="1" applyProtection="1">
      <alignment vertical="center"/>
      <protection locked="0"/>
    </xf>
    <xf numFmtId="0" fontId="4" fillId="2" borderId="28" xfId="0" applyFont="1" applyFill="1" applyBorder="1" applyAlignment="1" applyProtection="1">
      <alignment vertical="center"/>
      <protection locked="0"/>
    </xf>
    <xf numFmtId="0" fontId="15" fillId="2" borderId="28" xfId="0" applyFont="1" applyFill="1" applyBorder="1" applyAlignment="1">
      <alignment vertical="center"/>
    </xf>
    <xf numFmtId="0" fontId="4" fillId="2" borderId="30" xfId="0" applyFont="1" applyFill="1" applyBorder="1" applyAlignment="1" applyProtection="1">
      <alignment vertical="center"/>
      <protection locked="0"/>
    </xf>
    <xf numFmtId="0" fontId="4" fillId="2" borderId="31" xfId="0" applyFont="1" applyFill="1" applyBorder="1" applyAlignment="1" applyProtection="1">
      <alignment vertical="center"/>
      <protection locked="0"/>
    </xf>
    <xf numFmtId="0" fontId="4" fillId="2" borderId="32" xfId="0" applyFont="1" applyFill="1" applyBorder="1" applyAlignment="1" applyProtection="1">
      <alignment vertical="center"/>
      <protection locked="0"/>
    </xf>
    <xf numFmtId="2" fontId="1" fillId="7" borderId="29" xfId="0" applyNumberFormat="1" applyFont="1" applyFill="1" applyBorder="1" applyAlignment="1" applyProtection="1">
      <alignment horizontal="center"/>
      <protection hidden="1"/>
    </xf>
    <xf numFmtId="0" fontId="18"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3" fontId="2" fillId="0" borderId="0" xfId="0" applyNumberFormat="1" applyFont="1" applyAlignment="1" applyProtection="1">
      <alignment vertical="center"/>
      <protection hidden="1"/>
    </xf>
    <xf numFmtId="0" fontId="15" fillId="4" borderId="19" xfId="0" applyFont="1" applyFill="1" applyBorder="1" applyAlignment="1" applyProtection="1">
      <alignment vertical="center"/>
      <protection hidden="1"/>
    </xf>
    <xf numFmtId="0" fontId="2" fillId="0" borderId="0" xfId="0" applyFont="1" applyAlignment="1">
      <alignment vertical="center"/>
    </xf>
    <xf numFmtId="4" fontId="2" fillId="0" borderId="0" xfId="0" applyNumberFormat="1" applyFont="1" applyAlignment="1" applyProtection="1">
      <alignment vertical="center"/>
      <protection hidden="1"/>
    </xf>
    <xf numFmtId="0" fontId="0" fillId="0" borderId="20" xfId="0" applyBorder="1" applyAlignment="1" applyProtection="1">
      <alignment vertical="center"/>
      <protection hidden="1"/>
    </xf>
    <xf numFmtId="3" fontId="15" fillId="0" borderId="0" xfId="0" applyNumberFormat="1" applyFont="1" applyAlignment="1" applyProtection="1">
      <alignment vertical="center"/>
      <protection hidden="1"/>
    </xf>
    <xf numFmtId="0" fontId="18" fillId="6" borderId="14" xfId="0" applyFont="1" applyFill="1" applyBorder="1" applyProtection="1">
      <protection hidden="1"/>
    </xf>
    <xf numFmtId="164" fontId="18" fillId="6" borderId="34" xfId="0" applyNumberFormat="1" applyFont="1" applyFill="1" applyBorder="1" applyAlignment="1" applyProtection="1">
      <alignment horizontal="center"/>
      <protection hidden="1"/>
    </xf>
    <xf numFmtId="17" fontId="23" fillId="6" borderId="26" xfId="0" applyNumberFormat="1" applyFont="1" applyFill="1" applyBorder="1" applyAlignment="1" applyProtection="1">
      <alignment horizontal="center"/>
      <protection hidden="1"/>
    </xf>
    <xf numFmtId="3" fontId="23" fillId="6" borderId="15" xfId="0" applyNumberFormat="1" applyFont="1" applyFill="1" applyBorder="1" applyAlignment="1" applyProtection="1">
      <alignment horizontal="center"/>
      <protection hidden="1"/>
    </xf>
    <xf numFmtId="3" fontId="23" fillId="0" borderId="24" xfId="0" applyNumberFormat="1" applyFont="1" applyBorder="1" applyProtection="1">
      <protection hidden="1"/>
    </xf>
    <xf numFmtId="3" fontId="18" fillId="0" borderId="35" xfId="0" applyNumberFormat="1" applyFont="1" applyBorder="1" applyProtection="1">
      <protection hidden="1"/>
    </xf>
    <xf numFmtId="164" fontId="18" fillId="0" borderId="31" xfId="0" applyNumberFormat="1" applyFont="1" applyBorder="1" applyAlignment="1" applyProtection="1">
      <alignment horizontal="center"/>
      <protection hidden="1"/>
    </xf>
    <xf numFmtId="3" fontId="23" fillId="0" borderId="17" xfId="0" applyNumberFormat="1" applyFont="1" applyBorder="1" applyProtection="1">
      <protection hidden="1"/>
    </xf>
    <xf numFmtId="3" fontId="18" fillId="0" borderId="36" xfId="0" applyNumberFormat="1" applyFont="1" applyBorder="1" applyProtection="1">
      <protection hidden="1"/>
    </xf>
    <xf numFmtId="164" fontId="18" fillId="0" borderId="13" xfId="0" applyNumberFormat="1" applyFont="1" applyBorder="1" applyAlignment="1" applyProtection="1">
      <alignment horizontal="center"/>
      <protection hidden="1"/>
    </xf>
    <xf numFmtId="164" fontId="18" fillId="0" borderId="0" xfId="0" applyNumberFormat="1" applyFont="1" applyAlignment="1" applyProtection="1">
      <alignment horizontal="center"/>
      <protection hidden="1"/>
    </xf>
    <xf numFmtId="3" fontId="23" fillId="0" borderId="1" xfId="0" applyNumberFormat="1" applyFont="1" applyBorder="1" applyProtection="1">
      <protection hidden="1"/>
    </xf>
    <xf numFmtId="3" fontId="18" fillId="0" borderId="3" xfId="0" applyNumberFormat="1" applyFont="1" applyBorder="1" applyProtection="1">
      <protection hidden="1"/>
    </xf>
    <xf numFmtId="3" fontId="23" fillId="0" borderId="0" xfId="0" applyNumberFormat="1" applyFont="1" applyProtection="1">
      <protection hidden="1"/>
    </xf>
    <xf numFmtId="0" fontId="18" fillId="0" borderId="19" xfId="0" applyFont="1" applyBorder="1" applyProtection="1">
      <protection hidden="1"/>
    </xf>
    <xf numFmtId="164" fontId="18" fillId="0" borderId="20" xfId="0" applyNumberFormat="1" applyFont="1" applyBorder="1" applyAlignment="1" applyProtection="1">
      <alignment horizontal="center"/>
      <protection hidden="1"/>
    </xf>
    <xf numFmtId="3" fontId="23" fillId="0" borderId="20" xfId="0" applyNumberFormat="1" applyFont="1" applyBorder="1" applyProtection="1">
      <protection hidden="1"/>
    </xf>
    <xf numFmtId="3" fontId="18" fillId="0" borderId="6" xfId="0" applyNumberFormat="1" applyFont="1" applyBorder="1" applyProtection="1">
      <protection hidden="1"/>
    </xf>
    <xf numFmtId="0" fontId="18" fillId="0" borderId="0" xfId="0" applyFont="1" applyProtection="1">
      <protection hidden="1"/>
    </xf>
    <xf numFmtId="3" fontId="18" fillId="0" borderId="0" xfId="0" applyNumberFormat="1" applyFont="1" applyProtection="1">
      <protection hidden="1"/>
    </xf>
    <xf numFmtId="17" fontId="18" fillId="6" borderId="11" xfId="0" applyNumberFormat="1" applyFont="1" applyFill="1" applyBorder="1" applyAlignment="1" applyProtection="1">
      <alignment horizontal="center"/>
      <protection hidden="1"/>
    </xf>
    <xf numFmtId="17" fontId="18" fillId="6" borderId="37" xfId="0" applyNumberFormat="1" applyFont="1" applyFill="1" applyBorder="1" applyAlignment="1" applyProtection="1">
      <alignment horizontal="center"/>
      <protection hidden="1"/>
    </xf>
    <xf numFmtId="0" fontId="18" fillId="6" borderId="37" xfId="0" applyFont="1" applyFill="1" applyBorder="1" applyAlignment="1" applyProtection="1">
      <alignment horizontal="center"/>
      <protection hidden="1"/>
    </xf>
    <xf numFmtId="164" fontId="22" fillId="0" borderId="12" xfId="0" applyNumberFormat="1" applyFont="1" applyBorder="1" applyAlignment="1" applyProtection="1">
      <alignment horizontal="center"/>
      <protection hidden="1"/>
    </xf>
    <xf numFmtId="3" fontId="18" fillId="0" borderId="24" xfId="0" applyNumberFormat="1" applyFont="1" applyBorder="1" applyProtection="1">
      <protection hidden="1"/>
    </xf>
    <xf numFmtId="3" fontId="18" fillId="0" borderId="16" xfId="0" applyNumberFormat="1" applyFont="1" applyBorder="1" applyProtection="1">
      <protection hidden="1"/>
    </xf>
    <xf numFmtId="164" fontId="22" fillId="0" borderId="30" xfId="0" applyNumberFormat="1" applyFont="1" applyBorder="1" applyAlignment="1" applyProtection="1">
      <alignment horizontal="center"/>
      <protection hidden="1"/>
    </xf>
    <xf numFmtId="4" fontId="18" fillId="0" borderId="17" xfId="0" applyNumberFormat="1" applyFont="1" applyBorder="1" applyProtection="1">
      <protection hidden="1"/>
    </xf>
    <xf numFmtId="4" fontId="18" fillId="0" borderId="18" xfId="0" applyNumberFormat="1" applyFont="1" applyBorder="1" applyProtection="1">
      <protection hidden="1"/>
    </xf>
    <xf numFmtId="164" fontId="22" fillId="0" borderId="28" xfId="0" applyNumberFormat="1" applyFont="1" applyBorder="1" applyAlignment="1" applyProtection="1">
      <alignment horizontal="center"/>
      <protection hidden="1"/>
    </xf>
    <xf numFmtId="3" fontId="18" fillId="0" borderId="1" xfId="0" applyNumberFormat="1" applyFont="1" applyBorder="1" applyProtection="1">
      <protection hidden="1"/>
    </xf>
    <xf numFmtId="3" fontId="18" fillId="0" borderId="4" xfId="0" applyNumberFormat="1" applyFont="1" applyBorder="1" applyProtection="1">
      <protection hidden="1"/>
    </xf>
    <xf numFmtId="4" fontId="18" fillId="0" borderId="1" xfId="0" applyNumberFormat="1" applyFont="1" applyBorder="1" applyProtection="1">
      <protection hidden="1"/>
    </xf>
    <xf numFmtId="4" fontId="18" fillId="0" borderId="4" xfId="0" applyNumberFormat="1" applyFont="1" applyBorder="1" applyProtection="1">
      <protection hidden="1"/>
    </xf>
    <xf numFmtId="0" fontId="18" fillId="0" borderId="20" xfId="0" applyFont="1" applyBorder="1" applyProtection="1">
      <protection hidden="1"/>
    </xf>
    <xf numFmtId="2" fontId="18" fillId="0" borderId="21" xfId="0" applyNumberFormat="1" applyFont="1" applyBorder="1" applyProtection="1">
      <protection hidden="1"/>
    </xf>
    <xf numFmtId="2" fontId="18" fillId="0" borderId="23" xfId="0" applyNumberFormat="1" applyFont="1" applyBorder="1" applyProtection="1">
      <protection hidden="1"/>
    </xf>
    <xf numFmtId="0" fontId="18" fillId="0" borderId="1" xfId="0" applyFont="1" applyBorder="1" applyProtection="1">
      <protection hidden="1"/>
    </xf>
    <xf numFmtId="0" fontId="18" fillId="0" borderId="4" xfId="0" applyFont="1" applyBorder="1" applyProtection="1">
      <protection hidden="1"/>
    </xf>
    <xf numFmtId="0" fontId="22" fillId="0" borderId="0" xfId="0" applyFont="1" applyProtection="1">
      <protection hidden="1"/>
    </xf>
    <xf numFmtId="4" fontId="18" fillId="0" borderId="21" xfId="0" applyNumberFormat="1" applyFont="1" applyBorder="1" applyProtection="1">
      <protection hidden="1"/>
    </xf>
    <xf numFmtId="0" fontId="18" fillId="0" borderId="23" xfId="0" applyFont="1" applyBorder="1" applyProtection="1">
      <protection hidden="1"/>
    </xf>
    <xf numFmtId="165" fontId="15" fillId="4" borderId="20" xfId="0" applyNumberFormat="1" applyFont="1" applyFill="1" applyBorder="1" applyAlignment="1" applyProtection="1">
      <alignment vertical="center"/>
      <protection hidden="1"/>
    </xf>
    <xf numFmtId="164" fontId="18" fillId="0" borderId="7" xfId="2" applyNumberFormat="1" applyFont="1" applyBorder="1" applyAlignment="1" applyProtection="1">
      <alignment horizontal="center"/>
      <protection hidden="1"/>
    </xf>
    <xf numFmtId="0" fontId="1" fillId="0" borderId="19" xfId="0" applyFont="1" applyBorder="1" applyAlignment="1" applyProtection="1">
      <alignment horizontal="left"/>
      <protection hidden="1"/>
    </xf>
    <xf numFmtId="2" fontId="1" fillId="7" borderId="22" xfId="0" applyNumberFormat="1" applyFont="1" applyFill="1" applyBorder="1" applyAlignment="1" applyProtection="1">
      <alignment horizontal="center"/>
      <protection hidden="1"/>
    </xf>
    <xf numFmtId="3" fontId="7" fillId="0" borderId="21" xfId="0" applyNumberFormat="1" applyFont="1" applyBorder="1" applyProtection="1">
      <protection hidden="1"/>
    </xf>
    <xf numFmtId="164" fontId="0" fillId="0" borderId="29" xfId="0" applyNumberFormat="1" applyBorder="1" applyAlignment="1" applyProtection="1">
      <alignment horizontal="center"/>
      <protection hidden="1"/>
    </xf>
    <xf numFmtId="4" fontId="18" fillId="0" borderId="24" xfId="0" applyNumberFormat="1" applyFont="1" applyBorder="1" applyProtection="1">
      <protection hidden="1"/>
    </xf>
    <xf numFmtId="0" fontId="18" fillId="6" borderId="32" xfId="0" applyFont="1" applyFill="1" applyBorder="1" applyAlignment="1">
      <alignment horizontal="center" vertical="center"/>
    </xf>
    <xf numFmtId="0" fontId="0" fillId="0" borderId="0" xfId="0" applyAlignment="1">
      <alignment horizontal="center"/>
    </xf>
    <xf numFmtId="166" fontId="18" fillId="0" borderId="31" xfId="0" applyNumberFormat="1" applyFont="1" applyBorder="1" applyAlignment="1" applyProtection="1">
      <alignment horizontal="center" vertical="center"/>
      <protection hidden="1"/>
    </xf>
    <xf numFmtId="166" fontId="23" fillId="0" borderId="24" xfId="0" applyNumberFormat="1" applyFont="1" applyBorder="1" applyAlignment="1" applyProtection="1">
      <alignment horizontal="center" vertical="center"/>
      <protection hidden="1"/>
    </xf>
    <xf numFmtId="4" fontId="18" fillId="0" borderId="36" xfId="0" applyNumberFormat="1" applyFont="1" applyBorder="1" applyProtection="1">
      <protection hidden="1"/>
    </xf>
    <xf numFmtId="0" fontId="18" fillId="0" borderId="32" xfId="0" applyFont="1" applyBorder="1" applyProtection="1">
      <protection hidden="1"/>
    </xf>
    <xf numFmtId="1" fontId="18" fillId="0" borderId="24" xfId="2" applyNumberFormat="1" applyFont="1" applyBorder="1" applyAlignment="1" applyProtection="1">
      <alignment horizontal="center"/>
      <protection hidden="1"/>
    </xf>
    <xf numFmtId="1" fontId="0" fillId="0" borderId="1" xfId="0" applyNumberFormat="1" applyBorder="1" applyAlignment="1">
      <alignment horizontal="center"/>
    </xf>
    <xf numFmtId="1" fontId="18" fillId="0" borderId="24" xfId="0" applyNumberFormat="1" applyFont="1" applyBorder="1" applyAlignment="1" applyProtection="1">
      <alignment horizontal="center"/>
      <protection hidden="1"/>
    </xf>
    <xf numFmtId="0" fontId="0" fillId="0" borderId="1" xfId="0" applyBorder="1" applyAlignment="1">
      <alignment horizontal="center"/>
    </xf>
    <xf numFmtId="0" fontId="0" fillId="0" borderId="17" xfId="0" applyBorder="1" applyAlignment="1">
      <alignment horizontal="center"/>
    </xf>
    <xf numFmtId="0" fontId="22" fillId="0" borderId="7" xfId="0" applyFont="1" applyBorder="1" applyProtection="1">
      <protection hidden="1"/>
    </xf>
    <xf numFmtId="0" fontId="22" fillId="0" borderId="31" xfId="0" applyFont="1" applyBorder="1" applyProtection="1">
      <protection hidden="1"/>
    </xf>
    <xf numFmtId="0" fontId="22" fillId="0" borderId="24" xfId="0" applyFont="1" applyBorder="1" applyProtection="1">
      <protection hidden="1"/>
    </xf>
    <xf numFmtId="0" fontId="22" fillId="0" borderId="1" xfId="0" applyFont="1" applyBorder="1" applyProtection="1">
      <protection hidden="1"/>
    </xf>
    <xf numFmtId="0" fontId="18" fillId="0" borderId="29" xfId="0" applyFont="1" applyBorder="1" applyAlignment="1" applyProtection="1">
      <alignment horizontal="left"/>
      <protection hidden="1"/>
    </xf>
    <xf numFmtId="164" fontId="18" fillId="0" borderId="13" xfId="0" applyNumberFormat="1" applyFont="1" applyBorder="1" applyAlignment="1" applyProtection="1">
      <alignment horizontal="left"/>
      <protection hidden="1"/>
    </xf>
    <xf numFmtId="1" fontId="18" fillId="0" borderId="1" xfId="0" applyNumberFormat="1" applyFont="1" applyBorder="1" applyAlignment="1" applyProtection="1">
      <alignment horizontal="center"/>
      <protection hidden="1"/>
    </xf>
    <xf numFmtId="164" fontId="18" fillId="0" borderId="29" xfId="0" applyNumberFormat="1" applyFont="1" applyBorder="1" applyAlignment="1" applyProtection="1">
      <alignment horizontal="left"/>
      <protection hidden="1"/>
    </xf>
    <xf numFmtId="164" fontId="18" fillId="0" borderId="29" xfId="0" applyNumberFormat="1" applyFont="1" applyBorder="1" applyAlignment="1" applyProtection="1">
      <alignment horizontal="center"/>
      <protection hidden="1"/>
    </xf>
    <xf numFmtId="164" fontId="22" fillId="0" borderId="28" xfId="0" applyNumberFormat="1" applyFont="1" applyBorder="1" applyAlignment="1" applyProtection="1">
      <alignment horizontal="right"/>
      <protection hidden="1"/>
    </xf>
    <xf numFmtId="0" fontId="21" fillId="0" borderId="0" xfId="0" applyFont="1" applyAlignment="1" applyProtection="1">
      <alignment horizontal="right" vertical="top" wrapText="1"/>
      <protection hidden="1"/>
    </xf>
    <xf numFmtId="0" fontId="21" fillId="0" borderId="0" xfId="0" applyFont="1" applyAlignment="1" applyProtection="1">
      <alignment vertical="top" wrapText="1"/>
      <protection hidden="1"/>
    </xf>
    <xf numFmtId="0" fontId="21" fillId="0" borderId="0" xfId="0" applyFont="1" applyAlignment="1" applyProtection="1">
      <alignment horizontal="right" vertical="center" wrapText="1"/>
      <protection hidden="1"/>
    </xf>
    <xf numFmtId="3" fontId="4" fillId="0" borderId="0" xfId="0" applyNumberFormat="1" applyFont="1" applyAlignment="1">
      <alignment horizontal="center"/>
    </xf>
    <xf numFmtId="0" fontId="19" fillId="0" borderId="0" xfId="0" applyFont="1" applyAlignment="1">
      <alignment horizontal="left"/>
    </xf>
    <xf numFmtId="14" fontId="0" fillId="0" borderId="0" xfId="0" applyNumberFormat="1"/>
    <xf numFmtId="3" fontId="24" fillId="0" borderId="0" xfId="1" applyNumberFormat="1" applyAlignment="1">
      <alignment horizontal="right"/>
    </xf>
    <xf numFmtId="0" fontId="0" fillId="0" borderId="24" xfId="0" applyBorder="1" applyAlignment="1">
      <alignment horizontal="center"/>
    </xf>
    <xf numFmtId="0" fontId="0" fillId="0" borderId="24" xfId="0" applyBorder="1" applyAlignment="1">
      <alignment horizontal="left"/>
    </xf>
    <xf numFmtId="164" fontId="18" fillId="0" borderId="7" xfId="2" applyNumberFormat="1" applyFont="1" applyBorder="1" applyAlignment="1" applyProtection="1">
      <alignment horizontal="left"/>
      <protection hidden="1"/>
    </xf>
    <xf numFmtId="0" fontId="18" fillId="0" borderId="32" xfId="0" applyFont="1" applyBorder="1" applyAlignment="1" applyProtection="1">
      <alignment horizontal="left"/>
      <protection hidden="1"/>
    </xf>
    <xf numFmtId="17" fontId="15" fillId="5" borderId="27" xfId="0" applyNumberFormat="1" applyFont="1" applyFill="1" applyBorder="1" applyAlignment="1" applyProtection="1">
      <alignment horizontal="center" vertical="center"/>
      <protection locked="0"/>
    </xf>
    <xf numFmtId="0" fontId="17" fillId="0" borderId="26" xfId="0" applyFont="1" applyBorder="1" applyAlignment="1">
      <alignment horizontal="center"/>
    </xf>
    <xf numFmtId="166" fontId="18" fillId="0" borderId="0" xfId="0" applyNumberFormat="1" applyFont="1" applyAlignment="1" applyProtection="1">
      <alignment horizontal="center" vertical="center"/>
      <protection hidden="1"/>
    </xf>
    <xf numFmtId="164" fontId="22" fillId="0" borderId="17" xfId="0" applyNumberFormat="1" applyFont="1" applyBorder="1" applyAlignment="1" applyProtection="1">
      <alignment horizontal="center"/>
      <protection hidden="1"/>
    </xf>
    <xf numFmtId="164" fontId="22" fillId="0" borderId="1" xfId="0" applyNumberFormat="1" applyFont="1" applyBorder="1" applyAlignment="1" applyProtection="1">
      <alignment horizontal="center" vertical="center"/>
      <protection hidden="1"/>
    </xf>
    <xf numFmtId="164" fontId="22" fillId="0" borderId="17" xfId="0" applyNumberFormat="1" applyFont="1" applyBorder="1" applyAlignment="1" applyProtection="1">
      <alignment horizontal="center" vertical="center"/>
      <protection hidden="1"/>
    </xf>
    <xf numFmtId="2" fontId="0" fillId="7" borderId="0" xfId="0" applyNumberFormat="1" applyFill="1" applyAlignment="1" applyProtection="1">
      <alignment horizontal="center" vertical="center"/>
      <protection hidden="1"/>
    </xf>
    <xf numFmtId="0" fontId="4" fillId="2" borderId="0" xfId="0" applyFont="1" applyFill="1" applyProtection="1">
      <protection hidden="1"/>
    </xf>
    <xf numFmtId="0" fontId="1" fillId="2" borderId="28" xfId="0" applyFont="1" applyFill="1" applyBorder="1" applyAlignment="1" applyProtection="1">
      <alignment vertical="center"/>
      <protection hidden="1"/>
    </xf>
    <xf numFmtId="0" fontId="4" fillId="2" borderId="29" xfId="0" applyFont="1" applyFill="1" applyBorder="1" applyAlignment="1" applyProtection="1">
      <alignment vertical="center"/>
      <protection hidden="1"/>
    </xf>
    <xf numFmtId="3" fontId="27" fillId="0" borderId="1" xfId="0" applyNumberFormat="1" applyFont="1" applyBorder="1" applyAlignment="1" applyProtection="1">
      <alignment horizontal="center" vertical="center"/>
      <protection hidden="1"/>
    </xf>
    <xf numFmtId="3" fontId="27" fillId="0" borderId="16" xfId="0" applyNumberFormat="1" applyFont="1" applyBorder="1" applyAlignment="1" applyProtection="1">
      <alignment horizontal="center" vertical="center"/>
      <protection hidden="1"/>
    </xf>
    <xf numFmtId="3" fontId="28" fillId="5" borderId="50" xfId="0" applyNumberFormat="1" applyFont="1" applyFill="1" applyBorder="1" applyAlignment="1" applyProtection="1">
      <alignment horizontal="center" vertical="center"/>
      <protection locked="0"/>
    </xf>
    <xf numFmtId="3" fontId="28" fillId="0" borderId="51" xfId="0" applyNumberFormat="1" applyFont="1" applyBorder="1" applyAlignment="1" applyProtection="1">
      <alignment horizontal="center" vertical="center"/>
      <protection hidden="1"/>
    </xf>
    <xf numFmtId="4" fontId="28" fillId="5" borderId="63" xfId="0" applyNumberFormat="1" applyFont="1" applyFill="1" applyBorder="1" applyAlignment="1" applyProtection="1">
      <alignment horizontal="center" vertical="center"/>
      <protection locked="0"/>
    </xf>
    <xf numFmtId="3" fontId="28" fillId="0" borderId="58" xfId="0" applyNumberFormat="1" applyFont="1" applyBorder="1" applyAlignment="1" applyProtection="1">
      <alignment horizontal="center" vertical="center"/>
      <protection hidden="1"/>
    </xf>
    <xf numFmtId="3" fontId="27" fillId="0" borderId="60" xfId="0" applyNumberFormat="1" applyFont="1" applyBorder="1" applyAlignment="1" applyProtection="1">
      <alignment horizontal="center" vertical="center"/>
      <protection hidden="1"/>
    </xf>
    <xf numFmtId="3" fontId="27" fillId="0" borderId="61" xfId="0" applyNumberFormat="1" applyFont="1" applyBorder="1" applyAlignment="1" applyProtection="1">
      <alignment horizontal="center" vertical="center"/>
      <protection hidden="1"/>
    </xf>
    <xf numFmtId="4" fontId="28" fillId="0" borderId="58" xfId="0" applyNumberFormat="1" applyFont="1" applyBorder="1" applyAlignment="1" applyProtection="1">
      <alignment horizontal="center" vertical="center"/>
      <protection hidden="1"/>
    </xf>
    <xf numFmtId="4" fontId="28" fillId="5" borderId="64" xfId="0" applyNumberFormat="1" applyFont="1" applyFill="1" applyBorder="1" applyAlignment="1" applyProtection="1">
      <alignment horizontal="center" vertical="center"/>
      <protection locked="0"/>
    </xf>
    <xf numFmtId="4" fontId="28" fillId="0" borderId="62" xfId="0" applyNumberFormat="1" applyFont="1" applyBorder="1" applyAlignment="1" applyProtection="1">
      <alignment horizontal="center" vertical="center"/>
      <protection hidden="1"/>
    </xf>
    <xf numFmtId="3" fontId="15" fillId="4" borderId="21" xfId="0" applyNumberFormat="1" applyFont="1" applyFill="1" applyBorder="1" applyAlignment="1" applyProtection="1">
      <alignment horizontal="center" vertical="center"/>
      <protection hidden="1"/>
    </xf>
    <xf numFmtId="3" fontId="15" fillId="4" borderId="33" xfId="0" applyNumberFormat="1" applyFont="1" applyFill="1" applyBorder="1" applyAlignment="1" applyProtection="1">
      <alignment horizontal="center" vertical="center"/>
      <protection hidden="1"/>
    </xf>
    <xf numFmtId="0" fontId="2" fillId="0" borderId="0" xfId="0" applyFont="1" applyAlignment="1">
      <alignment horizontal="center" vertical="center"/>
    </xf>
    <xf numFmtId="3" fontId="27" fillId="0" borderId="24" xfId="0" applyNumberFormat="1" applyFont="1" applyBorder="1" applyAlignment="1" applyProtection="1">
      <alignment horizontal="center" vertical="center"/>
      <protection hidden="1"/>
    </xf>
    <xf numFmtId="166" fontId="28" fillId="5" borderId="50" xfId="0" applyNumberFormat="1" applyFont="1" applyFill="1" applyBorder="1" applyAlignment="1" applyProtection="1">
      <alignment horizontal="center" vertical="center"/>
      <protection locked="0"/>
    </xf>
    <xf numFmtId="166" fontId="28" fillId="0" borderId="51" xfId="0" applyNumberFormat="1" applyFont="1" applyBorder="1" applyAlignment="1" applyProtection="1">
      <alignment horizontal="center" vertical="center"/>
      <protection hidden="1"/>
    </xf>
    <xf numFmtId="3" fontId="2" fillId="0" borderId="0" xfId="0" applyNumberFormat="1" applyFont="1" applyAlignment="1">
      <alignment horizontal="center"/>
    </xf>
    <xf numFmtId="0" fontId="2" fillId="0" borderId="0" xfId="0" applyFont="1" applyAlignment="1">
      <alignment horizontal="center"/>
    </xf>
    <xf numFmtId="3" fontId="27" fillId="5" borderId="42" xfId="0" applyNumberFormat="1" applyFont="1" applyFill="1" applyBorder="1" applyAlignment="1" applyProtection="1">
      <alignment horizontal="center" vertical="center"/>
      <protection locked="0"/>
    </xf>
    <xf numFmtId="3" fontId="27" fillId="0" borderId="43" xfId="0" applyNumberFormat="1" applyFont="1" applyBorder="1" applyAlignment="1" applyProtection="1">
      <alignment horizontal="center" vertical="center"/>
      <protection hidden="1"/>
    </xf>
    <xf numFmtId="3" fontId="15" fillId="4" borderId="23" xfId="0" applyNumberFormat="1" applyFont="1" applyFill="1" applyBorder="1" applyAlignment="1" applyProtection="1">
      <alignment horizontal="center" vertical="center"/>
      <protection hidden="1"/>
    </xf>
    <xf numFmtId="166" fontId="28" fillId="5" borderId="60" xfId="0" applyNumberFormat="1" applyFont="1" applyFill="1" applyBorder="1" applyAlignment="1" applyProtection="1">
      <alignment horizontal="center" vertical="center"/>
      <protection locked="0"/>
    </xf>
    <xf numFmtId="166" fontId="28" fillId="0" borderId="16" xfId="0" applyNumberFormat="1" applyFont="1" applyBorder="1" applyAlignment="1" applyProtection="1">
      <alignment horizontal="center" vertical="center"/>
      <protection hidden="1"/>
    </xf>
    <xf numFmtId="166" fontId="28" fillId="0" borderId="61" xfId="0" applyNumberFormat="1" applyFont="1" applyBorder="1" applyAlignment="1" applyProtection="1">
      <alignment horizontal="center" vertical="center"/>
      <protection hidden="1"/>
    </xf>
    <xf numFmtId="3" fontId="28" fillId="0" borderId="62" xfId="0" applyNumberFormat="1" applyFont="1" applyBorder="1" applyAlignment="1" applyProtection="1">
      <alignment horizontal="center" vertical="center"/>
      <protection hidden="1"/>
    </xf>
    <xf numFmtId="3" fontId="26" fillId="5" borderId="24" xfId="0" applyNumberFormat="1" applyFont="1" applyFill="1" applyBorder="1" applyAlignment="1" applyProtection="1">
      <alignment horizontal="center" vertical="center"/>
      <protection locked="0"/>
    </xf>
    <xf numFmtId="3" fontId="26" fillId="0" borderId="16" xfId="0" applyNumberFormat="1" applyFont="1" applyBorder="1" applyAlignment="1" applyProtection="1">
      <alignment horizontal="center" vertical="center"/>
      <protection hidden="1"/>
    </xf>
    <xf numFmtId="3" fontId="18" fillId="0" borderId="0" xfId="0" applyNumberFormat="1" applyFont="1" applyAlignment="1" applyProtection="1">
      <alignment horizontal="center" vertical="center"/>
      <protection hidden="1"/>
    </xf>
    <xf numFmtId="3" fontId="26" fillId="5" borderId="50" xfId="0" applyNumberFormat="1" applyFont="1" applyFill="1" applyBorder="1" applyAlignment="1" applyProtection="1">
      <alignment horizontal="center" vertical="center"/>
      <protection locked="0"/>
    </xf>
    <xf numFmtId="3" fontId="26" fillId="0" borderId="51" xfId="0" applyNumberFormat="1" applyFont="1" applyBorder="1" applyAlignment="1" applyProtection="1">
      <alignment horizontal="center" vertical="center"/>
      <protection hidden="1"/>
    </xf>
    <xf numFmtId="3" fontId="26" fillId="0" borderId="56" xfId="0" applyNumberFormat="1" applyFont="1" applyBorder="1" applyAlignment="1" applyProtection="1">
      <alignment horizontal="center" vertical="center"/>
      <protection hidden="1"/>
    </xf>
    <xf numFmtId="3" fontId="26" fillId="0" borderId="57" xfId="0" applyNumberFormat="1" applyFont="1" applyBorder="1" applyAlignment="1" applyProtection="1">
      <alignment horizontal="center" vertical="center"/>
      <protection hidden="1"/>
    </xf>
    <xf numFmtId="0" fontId="0" fillId="0" borderId="1" xfId="0" applyBorder="1" applyAlignment="1" applyProtection="1">
      <alignment horizontal="center" vertical="center"/>
      <protection hidden="1"/>
    </xf>
    <xf numFmtId="3" fontId="26" fillId="5" borderId="17" xfId="0" applyNumberFormat="1" applyFont="1" applyFill="1" applyBorder="1" applyAlignment="1" applyProtection="1">
      <alignment horizontal="center" vertical="center"/>
      <protection locked="0"/>
    </xf>
    <xf numFmtId="3" fontId="26" fillId="0" borderId="58" xfId="0" applyNumberFormat="1" applyFont="1" applyBorder="1" applyAlignment="1" applyProtection="1">
      <alignment horizontal="center" vertical="center"/>
      <protection hidden="1"/>
    </xf>
    <xf numFmtId="3" fontId="18" fillId="4" borderId="21" xfId="0" applyNumberFormat="1" applyFont="1" applyFill="1" applyBorder="1" applyAlignment="1" applyProtection="1">
      <alignment horizontal="center" vertical="center"/>
      <protection hidden="1"/>
    </xf>
    <xf numFmtId="3" fontId="18" fillId="4" borderId="23" xfId="0" applyNumberFormat="1" applyFont="1" applyFill="1" applyBorder="1" applyAlignment="1" applyProtection="1">
      <alignment horizontal="center" vertical="center"/>
      <protection hidden="1"/>
    </xf>
    <xf numFmtId="0" fontId="0" fillId="0" borderId="0" xfId="0" applyAlignment="1">
      <alignment horizontal="center" vertical="center"/>
    </xf>
    <xf numFmtId="3" fontId="26" fillId="0" borderId="18" xfId="0" applyNumberFormat="1" applyFont="1" applyBorder="1" applyAlignment="1" applyProtection="1">
      <alignment horizontal="center" vertical="center"/>
      <protection hidden="1"/>
    </xf>
    <xf numFmtId="3" fontId="18" fillId="4" borderId="22" xfId="0" applyNumberFormat="1" applyFont="1" applyFill="1" applyBorder="1" applyAlignment="1" applyProtection="1">
      <alignment horizontal="center" vertical="center"/>
      <protection hidden="1"/>
    </xf>
    <xf numFmtId="3" fontId="26" fillId="5" borderId="49" xfId="0" applyNumberFormat="1" applyFont="1" applyFill="1" applyBorder="1" applyAlignment="1" applyProtection="1">
      <alignment horizontal="center" vertical="center"/>
      <protection locked="0"/>
    </xf>
    <xf numFmtId="3" fontId="17" fillId="5" borderId="17" xfId="0" applyNumberFormat="1" applyFont="1" applyFill="1" applyBorder="1" applyAlignment="1" applyProtection="1">
      <alignment horizontal="center" vertical="center"/>
      <protection locked="0"/>
    </xf>
    <xf numFmtId="3" fontId="22" fillId="0" borderId="17" xfId="0" applyNumberFormat="1" applyFont="1" applyBorder="1" applyAlignment="1" applyProtection="1">
      <alignment horizontal="center" vertical="center"/>
      <protection locked="0" hidden="1"/>
    </xf>
    <xf numFmtId="3" fontId="18" fillId="2" borderId="0" xfId="0" applyNumberFormat="1" applyFont="1" applyFill="1" applyAlignment="1" applyProtection="1">
      <alignment horizontal="center"/>
      <protection hidden="1"/>
    </xf>
    <xf numFmtId="0" fontId="18" fillId="2" borderId="0" xfId="0" applyFont="1" applyFill="1" applyProtection="1">
      <protection hidden="1"/>
    </xf>
    <xf numFmtId="0" fontId="17" fillId="0" borderId="1" xfId="0" applyFont="1" applyBorder="1" applyAlignment="1">
      <alignment horizontal="center" vertical="center"/>
    </xf>
    <xf numFmtId="0" fontId="31" fillId="9" borderId="0" xfId="0" applyFont="1" applyFill="1" applyAlignment="1">
      <alignment horizontal="right" vertical="center" indent="1"/>
    </xf>
    <xf numFmtId="0" fontId="2" fillId="2" borderId="0" xfId="0" applyFont="1" applyFill="1" applyAlignment="1" applyProtection="1">
      <alignment vertical="center"/>
      <protection locked="0"/>
    </xf>
    <xf numFmtId="0" fontId="2" fillId="0" borderId="0" xfId="0" applyFont="1" applyAlignment="1" applyProtection="1">
      <alignment vertical="center"/>
      <protection locked="0"/>
    </xf>
    <xf numFmtId="0" fontId="18" fillId="2" borderId="0" xfId="0" applyFont="1" applyFill="1" applyAlignment="1">
      <alignment vertical="center"/>
    </xf>
    <xf numFmtId="0" fontId="18" fillId="0" borderId="0" xfId="0" applyFont="1" applyAlignment="1">
      <alignment vertical="center"/>
    </xf>
    <xf numFmtId="0" fontId="2" fillId="2" borderId="7" xfId="0" applyFont="1" applyFill="1" applyBorder="1" applyAlignment="1">
      <alignment vertical="center"/>
    </xf>
    <xf numFmtId="0" fontId="2" fillId="0" borderId="7" xfId="0" applyFont="1" applyBorder="1" applyAlignment="1">
      <alignment vertical="center"/>
    </xf>
    <xf numFmtId="0" fontId="2" fillId="0" borderId="13" xfId="0" applyFont="1" applyBorder="1" applyAlignment="1">
      <alignment vertical="center"/>
    </xf>
    <xf numFmtId="0" fontId="2" fillId="0" borderId="29" xfId="0" applyFont="1" applyBorder="1" applyAlignment="1" applyProtection="1">
      <alignment vertical="center"/>
      <protection locked="0"/>
    </xf>
    <xf numFmtId="0" fontId="2" fillId="2" borderId="0" xfId="0" applyFont="1" applyFill="1" applyAlignment="1">
      <alignment vertical="center"/>
    </xf>
    <xf numFmtId="0" fontId="2" fillId="0" borderId="29" xfId="0" applyFont="1" applyBorder="1" applyAlignment="1">
      <alignment vertical="center"/>
    </xf>
    <xf numFmtId="0" fontId="2" fillId="0" borderId="28" xfId="0" applyFont="1" applyBorder="1" applyAlignment="1">
      <alignment horizontal="center"/>
    </xf>
    <xf numFmtId="0" fontId="2" fillId="2" borderId="31" xfId="0" applyFont="1" applyFill="1" applyBorder="1" applyAlignment="1" applyProtection="1">
      <alignment vertical="center"/>
      <protection locked="0"/>
    </xf>
    <xf numFmtId="0" fontId="2" fillId="0" borderId="31" xfId="0" applyFont="1" applyBorder="1" applyAlignment="1" applyProtection="1">
      <alignment vertical="center"/>
      <protection locked="0"/>
    </xf>
    <xf numFmtId="0" fontId="2" fillId="0" borderId="32" xfId="0" applyFont="1" applyBorder="1" applyAlignment="1" applyProtection="1">
      <alignment vertical="center"/>
      <protection locked="0"/>
    </xf>
    <xf numFmtId="0" fontId="11" fillId="2" borderId="7" xfId="0" applyFont="1" applyFill="1" applyBorder="1"/>
    <xf numFmtId="3" fontId="28" fillId="5" borderId="24" xfId="0" applyNumberFormat="1" applyFont="1" applyFill="1" applyBorder="1" applyAlignment="1" applyProtection="1">
      <alignment horizontal="center" vertical="center"/>
      <protection locked="0"/>
    </xf>
    <xf numFmtId="4" fontId="28" fillId="0" borderId="63" xfId="0" applyNumberFormat="1" applyFont="1" applyBorder="1" applyAlignment="1" applyProtection="1">
      <alignment horizontal="center" vertical="center"/>
      <protection hidden="1"/>
    </xf>
    <xf numFmtId="3" fontId="28" fillId="5" borderId="60" xfId="0" applyNumberFormat="1" applyFont="1" applyFill="1" applyBorder="1" applyAlignment="1" applyProtection="1">
      <alignment horizontal="center" vertical="center"/>
      <protection locked="0"/>
    </xf>
    <xf numFmtId="4" fontId="28" fillId="0" borderId="64" xfId="0" applyNumberFormat="1" applyFont="1" applyBorder="1" applyAlignment="1" applyProtection="1">
      <alignment horizontal="center" vertical="center"/>
      <protection hidden="1"/>
    </xf>
    <xf numFmtId="3" fontId="27" fillId="5" borderId="24" xfId="0" applyNumberFormat="1" applyFont="1" applyFill="1" applyBorder="1" applyAlignment="1" applyProtection="1">
      <alignment horizontal="center" vertical="center"/>
      <protection locked="0"/>
    </xf>
    <xf numFmtId="3" fontId="27" fillId="5" borderId="50" xfId="0" applyNumberFormat="1" applyFont="1" applyFill="1" applyBorder="1" applyAlignment="1" applyProtection="1">
      <alignment horizontal="center" vertical="center"/>
      <protection locked="0"/>
    </xf>
    <xf numFmtId="3" fontId="27" fillId="5" borderId="1" xfId="0" applyNumberFormat="1" applyFont="1" applyFill="1" applyBorder="1" applyAlignment="1" applyProtection="1">
      <alignment horizontal="center" vertical="center"/>
      <protection locked="0"/>
    </xf>
    <xf numFmtId="3" fontId="28" fillId="5" borderId="42" xfId="0" applyNumberFormat="1" applyFont="1" applyFill="1" applyBorder="1" applyAlignment="1" applyProtection="1">
      <alignment horizontal="center" vertical="center"/>
      <protection locked="0"/>
    </xf>
    <xf numFmtId="0" fontId="2" fillId="0" borderId="38" xfId="0" applyFont="1" applyBorder="1" applyAlignment="1">
      <alignment horizontal="center" vertical="center"/>
    </xf>
    <xf numFmtId="3" fontId="28" fillId="0" borderId="63" xfId="0" applyNumberFormat="1" applyFont="1" applyBorder="1" applyAlignment="1">
      <alignment horizontal="center" vertical="center"/>
    </xf>
    <xf numFmtId="3" fontId="28" fillId="0" borderId="64" xfId="0" applyNumberFormat="1" applyFont="1" applyBorder="1" applyAlignment="1">
      <alignment horizontal="center" vertical="center"/>
    </xf>
    <xf numFmtId="3" fontId="15" fillId="5" borderId="17" xfId="0" applyNumberFormat="1" applyFont="1" applyFill="1" applyBorder="1" applyAlignment="1" applyProtection="1">
      <alignment horizontal="center" vertical="center"/>
      <protection locked="0"/>
    </xf>
    <xf numFmtId="0" fontId="18" fillId="2" borderId="0" xfId="0" applyFont="1" applyFill="1" applyAlignment="1" applyProtection="1">
      <alignment vertical="center"/>
      <protection locked="0"/>
    </xf>
    <xf numFmtId="0" fontId="18" fillId="0" borderId="0" xfId="0" applyFont="1" applyAlignment="1" applyProtection="1">
      <alignment vertical="center"/>
      <protection locked="0"/>
    </xf>
    <xf numFmtId="0" fontId="18" fillId="0" borderId="29" xfId="0" applyFont="1" applyBorder="1" applyAlignment="1" applyProtection="1">
      <alignment vertical="center"/>
      <protection locked="0"/>
    </xf>
    <xf numFmtId="0" fontId="18" fillId="0" borderId="29" xfId="0" applyFont="1" applyBorder="1" applyAlignment="1">
      <alignment vertical="center"/>
    </xf>
    <xf numFmtId="0" fontId="18" fillId="2" borderId="31" xfId="0" applyFont="1" applyFill="1" applyBorder="1" applyAlignment="1" applyProtection="1">
      <alignment vertical="center"/>
      <protection locked="0"/>
    </xf>
    <xf numFmtId="0" fontId="18" fillId="0" borderId="31" xfId="0" applyFont="1" applyBorder="1" applyAlignment="1" applyProtection="1">
      <alignment vertical="center"/>
      <protection locked="0"/>
    </xf>
    <xf numFmtId="0" fontId="18" fillId="0" borderId="32" xfId="0" applyFont="1" applyBorder="1" applyAlignment="1" applyProtection="1">
      <alignment vertical="center"/>
      <protection locked="0"/>
    </xf>
    <xf numFmtId="3" fontId="26" fillId="5" borderId="56" xfId="0" applyNumberFormat="1" applyFont="1" applyFill="1" applyBorder="1" applyAlignment="1" applyProtection="1">
      <alignment horizontal="center" vertical="center"/>
      <protection locked="0" hidden="1"/>
    </xf>
    <xf numFmtId="0" fontId="0" fillId="0" borderId="93" xfId="0" applyBorder="1" applyAlignment="1" applyProtection="1">
      <alignment horizontal="center" vertical="center"/>
      <protection hidden="1"/>
    </xf>
    <xf numFmtId="0" fontId="0" fillId="0" borderId="93" xfId="0" applyBorder="1" applyAlignment="1">
      <alignment horizontal="center" vertical="center"/>
    </xf>
    <xf numFmtId="0" fontId="0" fillId="0" borderId="93" xfId="0" applyBorder="1" applyAlignment="1">
      <alignment horizontal="center"/>
    </xf>
    <xf numFmtId="164" fontId="22" fillId="0" borderId="28" xfId="0" applyNumberFormat="1" applyFont="1" applyBorder="1" applyAlignment="1" applyProtection="1">
      <alignment horizontal="center" vertical="center"/>
      <protection hidden="1"/>
    </xf>
    <xf numFmtId="0" fontId="10" fillId="8" borderId="0" xfId="0" applyFont="1" applyFill="1" applyAlignment="1">
      <alignment horizontal="center" vertical="center"/>
    </xf>
    <xf numFmtId="0" fontId="34" fillId="0" borderId="52" xfId="0" applyFont="1" applyBorder="1" applyAlignment="1">
      <alignment horizontal="left" vertical="center"/>
    </xf>
    <xf numFmtId="164" fontId="34" fillId="5" borderId="49" xfId="0" applyNumberFormat="1" applyFont="1" applyFill="1" applyBorder="1" applyAlignment="1" applyProtection="1">
      <alignment horizontal="center" vertical="center"/>
      <protection locked="0"/>
    </xf>
    <xf numFmtId="0" fontId="34" fillId="0" borderId="53" xfId="0" applyFont="1" applyBorder="1" applyAlignment="1">
      <alignment horizontal="left" vertical="center"/>
    </xf>
    <xf numFmtId="164" fontId="34" fillId="5" borderId="54" xfId="0" applyNumberFormat="1" applyFont="1" applyFill="1" applyBorder="1" applyAlignment="1" applyProtection="1">
      <alignment horizontal="center" vertical="center"/>
      <protection locked="0"/>
    </xf>
    <xf numFmtId="0" fontId="34" fillId="0" borderId="55" xfId="0" applyFont="1" applyBorder="1" applyAlignment="1">
      <alignment horizontal="left" vertical="center"/>
    </xf>
    <xf numFmtId="2" fontId="34" fillId="5" borderId="56" xfId="0" applyNumberFormat="1" applyFont="1" applyFill="1" applyBorder="1" applyAlignment="1" applyProtection="1">
      <alignment horizontal="center" vertical="center"/>
      <protection locked="0"/>
    </xf>
    <xf numFmtId="0" fontId="34" fillId="5" borderId="53" xfId="0" applyFont="1" applyFill="1" applyBorder="1" applyAlignment="1" applyProtection="1">
      <alignment horizontal="left" vertical="center"/>
      <protection locked="0"/>
    </xf>
    <xf numFmtId="0" fontId="34" fillId="5" borderId="59" xfId="0" applyFont="1" applyFill="1" applyBorder="1" applyAlignment="1" applyProtection="1">
      <alignment horizontal="left" vertical="center"/>
      <protection locked="0"/>
    </xf>
    <xf numFmtId="0" fontId="35" fillId="10" borderId="14" xfId="0" applyFont="1" applyFill="1" applyBorder="1" applyAlignment="1">
      <alignment vertical="center"/>
    </xf>
    <xf numFmtId="0" fontId="33" fillId="10" borderId="11" xfId="0" applyFont="1" applyFill="1" applyBorder="1" applyAlignment="1">
      <alignment horizontal="center" vertical="center"/>
    </xf>
    <xf numFmtId="17" fontId="35" fillId="10" borderId="27" xfId="0" applyNumberFormat="1" applyFont="1" applyFill="1" applyBorder="1" applyAlignment="1" applyProtection="1">
      <alignment horizontal="center" vertical="center"/>
      <protection hidden="1"/>
    </xf>
    <xf numFmtId="0" fontId="32" fillId="10" borderId="15" xfId="0" applyFont="1" applyFill="1" applyBorder="1" applyAlignment="1" applyProtection="1">
      <alignment horizontal="center" vertical="center"/>
      <protection hidden="1"/>
    </xf>
    <xf numFmtId="0" fontId="36" fillId="10" borderId="8" xfId="0" applyFont="1" applyFill="1" applyBorder="1" applyAlignment="1">
      <alignment vertical="center"/>
    </xf>
    <xf numFmtId="0" fontId="33" fillId="10" borderId="9" xfId="0" applyFont="1" applyFill="1" applyBorder="1" applyAlignment="1">
      <alignment vertical="center"/>
    </xf>
    <xf numFmtId="0" fontId="33" fillId="10" borderId="11" xfId="0" applyFont="1" applyFill="1" applyBorder="1" applyAlignment="1">
      <alignment vertical="center"/>
    </xf>
    <xf numFmtId="17" fontId="35" fillId="10" borderId="26" xfId="0" applyNumberFormat="1" applyFont="1" applyFill="1" applyBorder="1" applyAlignment="1" applyProtection="1">
      <alignment horizontal="center" vertical="center"/>
      <protection hidden="1"/>
    </xf>
    <xf numFmtId="17" fontId="35" fillId="10" borderId="11" xfId="0" applyNumberFormat="1" applyFont="1" applyFill="1" applyBorder="1" applyAlignment="1" applyProtection="1">
      <alignment horizontal="center" vertical="center"/>
      <protection hidden="1"/>
    </xf>
    <xf numFmtId="0" fontId="32" fillId="10" borderId="40" xfId="0" applyFont="1" applyFill="1" applyBorder="1" applyAlignment="1" applyProtection="1">
      <alignment horizontal="center" vertical="center"/>
      <protection hidden="1"/>
    </xf>
    <xf numFmtId="0" fontId="32" fillId="10" borderId="24" xfId="0" applyFont="1" applyFill="1" applyBorder="1" applyAlignment="1" applyProtection="1">
      <alignment horizontal="center" vertical="center"/>
      <protection hidden="1"/>
    </xf>
    <xf numFmtId="17" fontId="37" fillId="10" borderId="27" xfId="0" applyNumberFormat="1" applyFont="1" applyFill="1" applyBorder="1" applyAlignment="1">
      <alignment horizontal="center" vertical="center"/>
    </xf>
    <xf numFmtId="0" fontId="37" fillId="10" borderId="15" xfId="0" applyFont="1" applyFill="1" applyBorder="1" applyAlignment="1" applyProtection="1">
      <alignment horizontal="center" vertical="center"/>
      <protection hidden="1"/>
    </xf>
    <xf numFmtId="0" fontId="37" fillId="10" borderId="8" xfId="0" applyFont="1" applyFill="1" applyBorder="1" applyAlignment="1">
      <alignment horizontal="left" vertical="center"/>
    </xf>
    <xf numFmtId="0" fontId="37" fillId="10" borderId="40" xfId="0" applyFont="1" applyFill="1" applyBorder="1" applyAlignment="1" applyProtection="1">
      <alignment horizontal="center" vertical="center"/>
      <protection hidden="1"/>
    </xf>
    <xf numFmtId="0" fontId="37" fillId="10" borderId="8" xfId="0" applyFont="1" applyFill="1" applyBorder="1" applyAlignment="1">
      <alignment vertical="center"/>
    </xf>
    <xf numFmtId="165" fontId="37" fillId="10" borderId="27" xfId="0" applyNumberFormat="1" applyFont="1" applyFill="1" applyBorder="1" applyAlignment="1">
      <alignment vertical="center"/>
    </xf>
    <xf numFmtId="17" fontId="37" fillId="10" borderId="27" xfId="0" applyNumberFormat="1" applyFont="1" applyFill="1" applyBorder="1" applyAlignment="1" applyProtection="1">
      <alignment horizontal="center" vertical="center"/>
      <protection hidden="1"/>
    </xf>
    <xf numFmtId="0" fontId="37" fillId="10" borderId="27" xfId="0" applyFont="1" applyFill="1" applyBorder="1" applyAlignment="1" applyProtection="1">
      <alignment horizontal="center" vertical="center"/>
      <protection hidden="1"/>
    </xf>
    <xf numFmtId="17" fontId="37" fillId="10" borderId="26" xfId="0" applyNumberFormat="1" applyFont="1" applyFill="1" applyBorder="1" applyAlignment="1" applyProtection="1">
      <alignment horizontal="center" vertical="center"/>
      <protection hidden="1"/>
    </xf>
    <xf numFmtId="17" fontId="37" fillId="10" borderId="11" xfId="0" applyNumberFormat="1" applyFont="1" applyFill="1" applyBorder="1" applyAlignment="1" applyProtection="1">
      <alignment horizontal="center" vertical="center"/>
      <protection hidden="1"/>
    </xf>
    <xf numFmtId="0" fontId="37" fillId="10" borderId="26" xfId="0" applyFont="1" applyFill="1" applyBorder="1" applyAlignment="1" applyProtection="1">
      <alignment horizontal="center" vertical="center"/>
      <protection hidden="1"/>
    </xf>
    <xf numFmtId="17" fontId="37" fillId="10" borderId="15" xfId="0" applyNumberFormat="1" applyFont="1" applyFill="1" applyBorder="1" applyAlignment="1" applyProtection="1">
      <alignment horizontal="center" vertical="center"/>
      <protection hidden="1"/>
    </xf>
    <xf numFmtId="0" fontId="15" fillId="0" borderId="0" xfId="0" applyFont="1" applyAlignment="1">
      <alignment horizontal="right" vertical="center"/>
    </xf>
    <xf numFmtId="0" fontId="38" fillId="0" borderId="0" xfId="0" applyFont="1" applyAlignment="1" applyProtection="1">
      <alignment horizontal="center" vertical="center"/>
      <protection hidden="1"/>
    </xf>
    <xf numFmtId="14" fontId="0" fillId="0" borderId="0" xfId="0" applyNumberFormat="1" applyAlignment="1" applyProtection="1">
      <alignment vertical="top"/>
      <protection hidden="1"/>
    </xf>
    <xf numFmtId="14" fontId="40" fillId="5" borderId="0" xfId="0" applyNumberFormat="1" applyFont="1" applyFill="1" applyAlignment="1" applyProtection="1">
      <alignment vertical="top"/>
      <protection locked="0"/>
    </xf>
    <xf numFmtId="0" fontId="17" fillId="0" borderId="28" xfId="0" applyFont="1" applyBorder="1" applyAlignment="1">
      <alignment horizontal="center"/>
    </xf>
    <xf numFmtId="3" fontId="34" fillId="0" borderId="50" xfId="0" applyNumberFormat="1" applyFont="1" applyBorder="1" applyAlignment="1">
      <alignment vertical="center"/>
    </xf>
    <xf numFmtId="164" fontId="18" fillId="5" borderId="65" xfId="0" applyNumberFormat="1" applyFont="1" applyFill="1" applyBorder="1" applyAlignment="1" applyProtection="1">
      <alignment horizontal="center" vertical="center"/>
      <protection locked="0"/>
    </xf>
    <xf numFmtId="3" fontId="22" fillId="0" borderId="50" xfId="0" applyNumberFormat="1" applyFont="1" applyBorder="1" applyAlignment="1" applyProtection="1">
      <alignment horizontal="center" vertical="center"/>
      <protection hidden="1"/>
    </xf>
    <xf numFmtId="3" fontId="18" fillId="3" borderId="59" xfId="0" applyNumberFormat="1" applyFont="1" applyFill="1" applyBorder="1" applyAlignment="1" applyProtection="1">
      <alignment horizontal="center" vertical="center"/>
      <protection hidden="1"/>
    </xf>
    <xf numFmtId="164" fontId="18" fillId="11" borderId="65" xfId="0" applyNumberFormat="1" applyFont="1" applyFill="1" applyBorder="1" applyAlignment="1" applyProtection="1">
      <alignment horizontal="center" vertical="center"/>
      <protection hidden="1"/>
    </xf>
    <xf numFmtId="3" fontId="22" fillId="5" borderId="50" xfId="0" applyNumberFormat="1" applyFont="1" applyFill="1" applyBorder="1" applyAlignment="1" applyProtection="1">
      <alignment horizontal="center" vertical="center"/>
      <protection locked="0" hidden="1"/>
    </xf>
    <xf numFmtId="164" fontId="18" fillId="11" borderId="65" xfId="0" applyNumberFormat="1" applyFont="1" applyFill="1" applyBorder="1" applyAlignment="1" applyProtection="1">
      <alignment horizontal="center" vertical="center"/>
      <protection locked="0"/>
    </xf>
    <xf numFmtId="164" fontId="18" fillId="11" borderId="65" xfId="0" applyNumberFormat="1" applyFont="1" applyFill="1" applyBorder="1" applyAlignment="1">
      <alignment horizontal="center" vertical="center"/>
    </xf>
    <xf numFmtId="4" fontId="22" fillId="5" borderId="50" xfId="0" applyNumberFormat="1" applyFont="1" applyFill="1" applyBorder="1" applyAlignment="1" applyProtection="1">
      <alignment horizontal="center" vertical="center"/>
      <protection locked="0"/>
    </xf>
    <xf numFmtId="3" fontId="22" fillId="5" borderId="50" xfId="0" applyNumberFormat="1" applyFont="1" applyFill="1" applyBorder="1" applyAlignment="1" applyProtection="1">
      <alignment horizontal="center" vertical="center"/>
      <protection locked="0"/>
    </xf>
    <xf numFmtId="3" fontId="34" fillId="5" borderId="50" xfId="0" applyNumberFormat="1" applyFont="1" applyFill="1" applyBorder="1" applyAlignment="1" applyProtection="1">
      <alignment vertical="center"/>
      <protection locked="0"/>
    </xf>
    <xf numFmtId="164" fontId="18" fillId="0" borderId="65" xfId="0" applyNumberFormat="1" applyFont="1" applyBorder="1" applyAlignment="1">
      <alignment horizontal="center" vertical="center"/>
    </xf>
    <xf numFmtId="3" fontId="22" fillId="5" borderId="69" xfId="0" applyNumberFormat="1" applyFont="1" applyFill="1" applyBorder="1" applyAlignment="1" applyProtection="1">
      <alignment horizontal="center" vertical="center"/>
      <protection locked="0"/>
    </xf>
    <xf numFmtId="0" fontId="22" fillId="11" borderId="66" xfId="0" applyFont="1" applyFill="1" applyBorder="1" applyAlignment="1">
      <alignment vertical="center"/>
    </xf>
    <xf numFmtId="3" fontId="22" fillId="5" borderId="64" xfId="0" applyNumberFormat="1" applyFont="1" applyFill="1" applyBorder="1" applyAlignment="1" applyProtection="1">
      <alignment horizontal="center" vertical="center"/>
      <protection locked="0"/>
    </xf>
    <xf numFmtId="3" fontId="18" fillId="3" borderId="67" xfId="0" applyNumberFormat="1" applyFont="1" applyFill="1" applyBorder="1" applyAlignment="1" applyProtection="1">
      <alignment horizontal="center" vertical="center"/>
      <protection hidden="1"/>
    </xf>
    <xf numFmtId="0" fontId="17" fillId="0" borderId="26" xfId="0" applyFont="1" applyBorder="1" applyAlignment="1">
      <alignment horizontal="center" vertical="center"/>
    </xf>
    <xf numFmtId="0" fontId="18" fillId="0" borderId="65" xfId="0" applyFont="1" applyBorder="1" applyAlignment="1">
      <alignment vertical="center"/>
    </xf>
    <xf numFmtId="164" fontId="18" fillId="5" borderId="28" xfId="0" applyNumberFormat="1" applyFont="1" applyFill="1" applyBorder="1" applyAlignment="1" applyProtection="1">
      <alignment horizontal="center" vertical="center"/>
      <protection locked="0"/>
    </xf>
    <xf numFmtId="3" fontId="26" fillId="0" borderId="1" xfId="0" applyNumberFormat="1" applyFont="1" applyBorder="1" applyAlignment="1" applyProtection="1">
      <alignment horizontal="center" vertical="center"/>
      <protection hidden="1"/>
    </xf>
    <xf numFmtId="3" fontId="18" fillId="3" borderId="29" xfId="0" applyNumberFormat="1" applyFont="1" applyFill="1" applyBorder="1" applyAlignment="1" applyProtection="1">
      <alignment horizontal="center" vertical="center"/>
      <protection hidden="1"/>
    </xf>
    <xf numFmtId="164" fontId="18" fillId="5" borderId="68" xfId="0" applyNumberFormat="1" applyFont="1" applyFill="1" applyBorder="1" applyAlignment="1" applyProtection="1">
      <alignment horizontal="center" vertical="center"/>
      <protection locked="0"/>
    </xf>
    <xf numFmtId="3" fontId="26" fillId="0" borderId="50" xfId="0" applyNumberFormat="1" applyFont="1" applyBorder="1" applyAlignment="1" applyProtection="1">
      <alignment horizontal="center" vertical="center"/>
      <protection hidden="1"/>
    </xf>
    <xf numFmtId="0" fontId="18" fillId="5" borderId="65" xfId="0" applyFont="1" applyFill="1" applyBorder="1" applyAlignment="1" applyProtection="1">
      <alignment vertical="center"/>
      <protection locked="0"/>
    </xf>
    <xf numFmtId="164" fontId="18" fillId="5" borderId="71" xfId="0" applyNumberFormat="1" applyFont="1" applyFill="1" applyBorder="1" applyAlignment="1" applyProtection="1">
      <alignment horizontal="center" vertical="center"/>
      <protection locked="0"/>
    </xf>
    <xf numFmtId="164" fontId="18" fillId="5" borderId="72" xfId="0" applyNumberFormat="1" applyFont="1" applyFill="1" applyBorder="1" applyAlignment="1" applyProtection="1">
      <alignment horizontal="center" vertical="center"/>
      <protection locked="0"/>
    </xf>
    <xf numFmtId="0" fontId="18" fillId="0" borderId="65" xfId="0" applyFont="1" applyBorder="1" applyAlignment="1">
      <alignment horizontal="left" vertical="center"/>
    </xf>
    <xf numFmtId="0" fontId="18" fillId="5" borderId="50" xfId="0" applyFont="1" applyFill="1" applyBorder="1" applyAlignment="1" applyProtection="1">
      <alignment horizontal="center" vertical="center"/>
      <protection locked="0"/>
    </xf>
    <xf numFmtId="2" fontId="18" fillId="5" borderId="50" xfId="0" applyNumberFormat="1" applyFont="1" applyFill="1" applyBorder="1" applyAlignment="1" applyProtection="1">
      <alignment horizontal="center" vertical="center"/>
      <protection locked="0"/>
    </xf>
    <xf numFmtId="3" fontId="26" fillId="5" borderId="69" xfId="0" applyNumberFormat="1" applyFont="1" applyFill="1" applyBorder="1" applyAlignment="1" applyProtection="1">
      <alignment horizontal="center" vertical="center"/>
      <protection locked="0"/>
    </xf>
    <xf numFmtId="0" fontId="18" fillId="0" borderId="73" xfId="0" applyFont="1" applyBorder="1" applyAlignment="1">
      <alignment horizontal="left" vertical="center"/>
    </xf>
    <xf numFmtId="0" fontId="18" fillId="0" borderId="74" xfId="0" applyFont="1" applyBorder="1" applyAlignment="1">
      <alignment horizontal="left" vertical="center"/>
    </xf>
    <xf numFmtId="0" fontId="17" fillId="0" borderId="44" xfId="0" applyFont="1" applyBorder="1" applyAlignment="1">
      <alignment horizontal="center" vertical="center"/>
    </xf>
    <xf numFmtId="3" fontId="26" fillId="5" borderId="70" xfId="0" applyNumberFormat="1" applyFont="1" applyFill="1" applyBorder="1" applyAlignment="1" applyProtection="1">
      <alignment horizontal="center" vertical="center"/>
      <protection locked="0"/>
    </xf>
    <xf numFmtId="3" fontId="26" fillId="5" borderId="64" xfId="0" applyNumberFormat="1" applyFont="1" applyFill="1" applyBorder="1" applyAlignment="1" applyProtection="1">
      <alignment horizontal="center" vertical="center"/>
      <protection locked="0"/>
    </xf>
    <xf numFmtId="0" fontId="18" fillId="2" borderId="0" xfId="0" applyFont="1" applyFill="1"/>
    <xf numFmtId="166" fontId="42" fillId="0" borderId="40" xfId="0" applyNumberFormat="1" applyFont="1" applyBorder="1" applyAlignment="1" applyProtection="1">
      <alignment horizontal="center" vertical="center"/>
      <protection hidden="1"/>
    </xf>
    <xf numFmtId="0" fontId="43" fillId="0" borderId="0" xfId="0" applyFont="1" applyAlignment="1">
      <alignment horizontal="right" vertical="center"/>
    </xf>
    <xf numFmtId="3" fontId="1" fillId="0" borderId="88" xfId="0" applyNumberFormat="1" applyFont="1" applyBorder="1" applyAlignment="1" applyProtection="1">
      <alignment horizontal="center" vertical="center"/>
      <protection hidden="1"/>
    </xf>
    <xf numFmtId="3" fontId="10" fillId="0" borderId="90" xfId="0" applyNumberFormat="1" applyFont="1" applyBorder="1" applyAlignment="1" applyProtection="1">
      <alignment horizontal="center" vertical="center"/>
      <protection hidden="1"/>
    </xf>
    <xf numFmtId="0" fontId="10" fillId="0" borderId="1" xfId="0" applyFont="1" applyBorder="1" applyAlignment="1">
      <alignment horizontal="center" vertical="center"/>
    </xf>
    <xf numFmtId="3" fontId="1" fillId="0" borderId="17" xfId="0" applyNumberFormat="1" applyFont="1" applyBorder="1" applyAlignment="1" applyProtection="1">
      <alignment horizontal="center" vertical="center"/>
      <protection hidden="1"/>
    </xf>
    <xf numFmtId="3" fontId="10" fillId="0" borderId="17" xfId="0" applyNumberFormat="1" applyFont="1" applyBorder="1" applyAlignment="1" applyProtection="1">
      <alignment horizontal="center" vertical="center"/>
      <protection hidden="1"/>
    </xf>
    <xf numFmtId="0" fontId="10" fillId="0" borderId="60" xfId="0" applyFont="1" applyBorder="1" applyAlignment="1">
      <alignment horizontal="center" vertical="center"/>
    </xf>
    <xf numFmtId="3" fontId="1" fillId="4" borderId="40" xfId="0" applyNumberFormat="1" applyFont="1" applyFill="1" applyBorder="1" applyAlignment="1" applyProtection="1">
      <alignment horizontal="center" vertical="center"/>
      <protection hidden="1"/>
    </xf>
    <xf numFmtId="0" fontId="10" fillId="4" borderId="40" xfId="0" applyFont="1" applyFill="1" applyBorder="1" applyAlignment="1" applyProtection="1">
      <alignment horizontal="center" vertical="center"/>
      <protection hidden="1"/>
    </xf>
    <xf numFmtId="0" fontId="10" fillId="0" borderId="89" xfId="0" applyFont="1" applyBorder="1" applyAlignment="1">
      <alignment horizontal="center"/>
    </xf>
    <xf numFmtId="3" fontId="1" fillId="0" borderId="88" xfId="0" applyNumberFormat="1" applyFont="1" applyBorder="1" applyAlignment="1" applyProtection="1">
      <alignment horizontal="center"/>
      <protection hidden="1"/>
    </xf>
    <xf numFmtId="3" fontId="10" fillId="0" borderId="90" xfId="0" applyNumberFormat="1" applyFont="1" applyBorder="1" applyAlignment="1" applyProtection="1">
      <alignment horizontal="center"/>
      <protection hidden="1"/>
    </xf>
    <xf numFmtId="0" fontId="32" fillId="10" borderId="38" xfId="0" applyFont="1" applyFill="1" applyBorder="1" applyAlignment="1">
      <alignment horizontal="center" vertical="center"/>
    </xf>
    <xf numFmtId="17" fontId="32" fillId="10" borderId="25" xfId="0" applyNumberFormat="1" applyFont="1" applyFill="1" applyBorder="1" applyAlignment="1" applyProtection="1">
      <alignment horizontal="center" vertical="center"/>
      <protection hidden="1"/>
    </xf>
    <xf numFmtId="17" fontId="32" fillId="10" borderId="25" xfId="0" applyNumberFormat="1" applyFont="1" applyFill="1" applyBorder="1" applyAlignment="1">
      <alignment horizontal="center" vertical="center"/>
    </xf>
    <xf numFmtId="0" fontId="32" fillId="10" borderId="39" xfId="0" applyFont="1" applyFill="1" applyBorder="1" applyAlignment="1">
      <alignment horizontal="center" vertical="center"/>
    </xf>
    <xf numFmtId="0" fontId="32" fillId="10" borderId="39" xfId="0" applyFont="1" applyFill="1" applyBorder="1" applyAlignment="1" applyProtection="1">
      <alignment horizontal="center" vertical="center"/>
      <protection hidden="1"/>
    </xf>
    <xf numFmtId="3" fontId="26" fillId="5" borderId="1" xfId="0" applyNumberFormat="1" applyFont="1" applyFill="1" applyBorder="1" applyAlignment="1" applyProtection="1">
      <alignment horizontal="center" vertical="center"/>
      <protection locked="0"/>
    </xf>
    <xf numFmtId="3" fontId="26" fillId="0" borderId="4" xfId="0" applyNumberFormat="1" applyFont="1" applyBorder="1" applyAlignment="1" applyProtection="1">
      <alignment horizontal="center" vertical="center"/>
      <protection hidden="1"/>
    </xf>
    <xf numFmtId="3" fontId="26" fillId="5" borderId="94" xfId="0" applyNumberFormat="1" applyFont="1" applyFill="1" applyBorder="1" applyAlignment="1" applyProtection="1">
      <alignment horizontal="center" vertical="center"/>
      <protection locked="0"/>
    </xf>
    <xf numFmtId="3" fontId="26" fillId="0" borderId="95" xfId="0" applyNumberFormat="1" applyFont="1" applyBorder="1" applyAlignment="1" applyProtection="1">
      <alignment horizontal="center" vertical="center"/>
      <protection hidden="1"/>
    </xf>
    <xf numFmtId="164" fontId="18" fillId="0" borderId="24" xfId="2" applyNumberFormat="1" applyFont="1" applyBorder="1" applyAlignment="1" applyProtection="1">
      <alignment horizontal="center"/>
      <protection hidden="1"/>
    </xf>
    <xf numFmtId="166" fontId="18" fillId="0" borderId="24" xfId="0" applyNumberFormat="1" applyFont="1" applyBorder="1" applyAlignment="1" applyProtection="1">
      <alignment horizontal="center" vertical="center"/>
      <protection hidden="1"/>
    </xf>
    <xf numFmtId="0" fontId="4" fillId="2" borderId="0" xfId="0" applyFont="1" applyFill="1" applyAlignment="1" applyProtection="1">
      <alignment vertical="center"/>
      <protection locked="0"/>
    </xf>
    <xf numFmtId="0" fontId="4" fillId="2" borderId="0" xfId="0" applyFont="1" applyFill="1" applyAlignment="1" applyProtection="1">
      <alignment vertical="center"/>
      <protection hidden="1"/>
    </xf>
    <xf numFmtId="0" fontId="1" fillId="2" borderId="0" xfId="0" applyFont="1" applyFill="1" applyAlignment="1">
      <alignment vertical="center"/>
    </xf>
    <xf numFmtId="0" fontId="1" fillId="0" borderId="0" xfId="0" applyFont="1" applyAlignment="1" applyProtection="1">
      <alignment vertical="center"/>
      <protection locked="0"/>
    </xf>
    <xf numFmtId="0" fontId="1" fillId="2" borderId="0" xfId="0" applyFont="1" applyFill="1" applyAlignment="1" applyProtection="1">
      <alignment vertical="center"/>
      <protection locked="0"/>
    </xf>
    <xf numFmtId="3" fontId="1" fillId="5" borderId="96" xfId="0" applyNumberFormat="1" applyFont="1" applyFill="1" applyBorder="1" applyAlignment="1" applyProtection="1">
      <alignment horizontal="center" vertical="center"/>
      <protection locked="0"/>
    </xf>
    <xf numFmtId="0" fontId="15" fillId="2" borderId="0" xfId="0" applyFont="1" applyFill="1" applyAlignment="1">
      <alignment vertical="center"/>
    </xf>
    <xf numFmtId="9" fontId="1" fillId="0" borderId="0" xfId="0" applyNumberFormat="1" applyFont="1" applyAlignment="1" applyProtection="1">
      <alignment vertical="center"/>
      <protection locked="0"/>
    </xf>
    <xf numFmtId="0" fontId="4" fillId="2" borderId="28" xfId="0" applyFont="1" applyFill="1" applyBorder="1"/>
    <xf numFmtId="0" fontId="4" fillId="2" borderId="28" xfId="0" applyFont="1" applyFill="1" applyBorder="1" applyAlignment="1" applyProtection="1">
      <alignment vertical="center"/>
      <protection hidden="1"/>
    </xf>
    <xf numFmtId="0" fontId="4" fillId="2" borderId="12" xfId="0" applyFont="1" applyFill="1" applyBorder="1" applyAlignment="1" applyProtection="1">
      <alignment vertical="center"/>
      <protection locked="0"/>
    </xf>
    <xf numFmtId="0" fontId="4" fillId="2" borderId="7" xfId="0" applyFont="1" applyFill="1" applyBorder="1" applyAlignment="1" applyProtection="1">
      <alignment vertical="center"/>
      <protection locked="0"/>
    </xf>
    <xf numFmtId="0" fontId="4" fillId="2" borderId="13" xfId="0" applyFont="1" applyFill="1" applyBorder="1" applyAlignment="1" applyProtection="1">
      <alignment vertical="center"/>
      <protection locked="0"/>
    </xf>
    <xf numFmtId="165" fontId="37" fillId="10" borderId="9" xfId="0" applyNumberFormat="1" applyFont="1" applyFill="1" applyBorder="1" applyAlignment="1">
      <alignment vertical="center"/>
    </xf>
    <xf numFmtId="0" fontId="18" fillId="0" borderId="0" xfId="0" applyFont="1"/>
    <xf numFmtId="0" fontId="44" fillId="5" borderId="53" xfId="0" applyFont="1" applyFill="1" applyBorder="1" applyAlignment="1" applyProtection="1">
      <alignment horizontal="left" vertical="center"/>
      <protection locked="0"/>
    </xf>
    <xf numFmtId="0" fontId="44" fillId="5" borderId="59" xfId="0" applyFont="1" applyFill="1" applyBorder="1" applyAlignment="1" applyProtection="1">
      <alignment horizontal="left" vertical="center"/>
      <protection locked="0"/>
    </xf>
    <xf numFmtId="0" fontId="44" fillId="5" borderId="76" xfId="0" applyFont="1" applyFill="1" applyBorder="1" applyAlignment="1" applyProtection="1">
      <alignment horizontal="left" vertical="center"/>
      <protection locked="0"/>
    </xf>
    <xf numFmtId="0" fontId="44" fillId="5" borderId="77" xfId="0" applyFont="1" applyFill="1" applyBorder="1" applyAlignment="1" applyProtection="1">
      <alignment horizontal="left" vertical="center"/>
      <protection locked="0"/>
    </xf>
    <xf numFmtId="4" fontId="44" fillId="5" borderId="79" xfId="0" applyNumberFormat="1" applyFont="1" applyFill="1" applyBorder="1" applyAlignment="1" applyProtection="1">
      <alignment horizontal="left" vertical="center"/>
      <protection locked="0"/>
    </xf>
    <xf numFmtId="4" fontId="44" fillId="5" borderId="67" xfId="0" applyNumberFormat="1" applyFont="1" applyFill="1" applyBorder="1" applyAlignment="1" applyProtection="1">
      <alignment horizontal="left" vertical="center"/>
      <protection locked="0"/>
    </xf>
    <xf numFmtId="0" fontId="37" fillId="10" borderId="8" xfId="0" applyFont="1" applyFill="1" applyBorder="1" applyAlignment="1">
      <alignment horizontal="left" vertical="center"/>
    </xf>
    <xf numFmtId="0" fontId="37" fillId="10" borderId="9" xfId="0" applyFont="1" applyFill="1" applyBorder="1" applyAlignment="1">
      <alignment horizontal="left" vertical="center"/>
    </xf>
    <xf numFmtId="0" fontId="31" fillId="5" borderId="52" xfId="0" applyFont="1" applyFill="1" applyBorder="1" applyAlignment="1" applyProtection="1">
      <alignment horizontal="left" vertical="center"/>
      <protection locked="0"/>
    </xf>
    <xf numFmtId="0" fontId="31" fillId="5" borderId="81" xfId="0" applyFont="1" applyFill="1" applyBorder="1" applyAlignment="1" applyProtection="1">
      <alignment horizontal="left" vertical="center"/>
      <protection locked="0"/>
    </xf>
    <xf numFmtId="0" fontId="31" fillId="0" borderId="75" xfId="0" applyFont="1" applyBorder="1" applyAlignment="1">
      <alignment horizontal="left" vertical="center"/>
    </xf>
    <xf numFmtId="0" fontId="31" fillId="0" borderId="78" xfId="0" applyFont="1" applyBorder="1" applyAlignment="1">
      <alignment horizontal="left" vertical="center"/>
    </xf>
    <xf numFmtId="3" fontId="44" fillId="5" borderId="76" xfId="0" applyNumberFormat="1" applyFont="1" applyFill="1" applyBorder="1" applyAlignment="1" applyProtection="1">
      <alignment horizontal="left" vertical="center"/>
      <protection locked="0"/>
    </xf>
    <xf numFmtId="3" fontId="44" fillId="5" borderId="77" xfId="0" applyNumberFormat="1" applyFont="1" applyFill="1" applyBorder="1" applyAlignment="1" applyProtection="1">
      <alignment horizontal="left" vertical="center"/>
      <protection locked="0"/>
    </xf>
    <xf numFmtId="0" fontId="44" fillId="5" borderId="80" xfId="0" applyFont="1" applyFill="1" applyBorder="1" applyAlignment="1" applyProtection="1">
      <alignment horizontal="left" vertical="center"/>
      <protection locked="0"/>
    </xf>
    <xf numFmtId="0" fontId="31" fillId="5" borderId="75" xfId="0" applyFont="1" applyFill="1" applyBorder="1" applyAlignment="1" applyProtection="1">
      <alignment horizontal="left" vertical="center"/>
      <protection locked="0"/>
    </xf>
    <xf numFmtId="0" fontId="31" fillId="5" borderId="78" xfId="0" applyFont="1" applyFill="1" applyBorder="1" applyAlignment="1" applyProtection="1">
      <alignment horizontal="left" vertical="center"/>
      <protection locked="0"/>
    </xf>
    <xf numFmtId="0" fontId="31" fillId="5" borderId="41" xfId="0" applyFont="1" applyFill="1" applyBorder="1" applyAlignment="1" applyProtection="1">
      <alignment horizontal="left" vertical="center"/>
      <protection locked="0"/>
    </xf>
    <xf numFmtId="0" fontId="31" fillId="5" borderId="97" xfId="0" applyFont="1" applyFill="1" applyBorder="1" applyAlignment="1" applyProtection="1">
      <alignment horizontal="left" vertical="center"/>
      <protection locked="0"/>
    </xf>
    <xf numFmtId="0" fontId="15" fillId="0" borderId="0" xfId="0" applyFont="1" applyAlignment="1" applyProtection="1">
      <alignment horizontal="right" vertical="top" wrapText="1"/>
      <protection hidden="1"/>
    </xf>
    <xf numFmtId="0" fontId="31" fillId="5" borderId="53" xfId="0" applyFont="1" applyFill="1" applyBorder="1" applyAlignment="1" applyProtection="1">
      <alignment horizontal="left" vertical="center"/>
      <protection locked="0"/>
    </xf>
    <xf numFmtId="0" fontId="31" fillId="5" borderId="59" xfId="0" applyFont="1" applyFill="1" applyBorder="1" applyAlignment="1" applyProtection="1">
      <alignment horizontal="left" vertical="center"/>
      <protection locked="0"/>
    </xf>
    <xf numFmtId="3" fontId="44" fillId="5" borderId="79" xfId="0" applyNumberFormat="1" applyFont="1" applyFill="1" applyBorder="1" applyAlignment="1" applyProtection="1">
      <alignment horizontal="left" vertical="center"/>
      <protection locked="0"/>
    </xf>
    <xf numFmtId="3" fontId="44" fillId="5" borderId="67" xfId="0" applyNumberFormat="1" applyFont="1" applyFill="1" applyBorder="1" applyAlignment="1" applyProtection="1">
      <alignment horizontal="left" vertical="center"/>
      <protection locked="0"/>
    </xf>
    <xf numFmtId="0" fontId="44" fillId="5" borderId="79" xfId="0" applyFont="1" applyFill="1" applyBorder="1" applyAlignment="1" applyProtection="1">
      <alignment horizontal="left" vertical="center"/>
      <protection locked="0"/>
    </xf>
    <xf numFmtId="0" fontId="44" fillId="5" borderId="67" xfId="0" applyFont="1" applyFill="1" applyBorder="1" applyAlignment="1" applyProtection="1">
      <alignment horizontal="left" vertical="center"/>
      <protection locked="0"/>
    </xf>
    <xf numFmtId="0" fontId="19" fillId="5" borderId="0" xfId="0" applyFont="1" applyFill="1" applyAlignment="1" applyProtection="1">
      <alignment horizontal="left" vertical="center"/>
      <protection locked="0"/>
    </xf>
    <xf numFmtId="0" fontId="16" fillId="2" borderId="0" xfId="0" applyFont="1" applyFill="1" applyAlignment="1">
      <alignment horizontal="center"/>
    </xf>
    <xf numFmtId="0" fontId="10"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14" fontId="1" fillId="5" borderId="0" xfId="0" applyNumberFormat="1" applyFont="1" applyFill="1" applyAlignment="1" applyProtection="1">
      <alignment horizontal="center" vertical="center"/>
      <protection locked="0"/>
    </xf>
    <xf numFmtId="0" fontId="0" fillId="5" borderId="0" xfId="0" applyFill="1" applyAlignment="1" applyProtection="1">
      <alignment horizontal="center" vertical="center"/>
      <protection locked="0"/>
    </xf>
    <xf numFmtId="0" fontId="34" fillId="5" borderId="10" xfId="0" applyFont="1" applyFill="1" applyBorder="1" applyAlignment="1" applyProtection="1">
      <alignment horizontal="left" vertical="center"/>
      <protection locked="0"/>
    </xf>
    <xf numFmtId="0" fontId="34" fillId="5" borderId="29" xfId="0" applyFont="1" applyFill="1" applyBorder="1" applyAlignment="1" applyProtection="1">
      <alignment horizontal="left" vertical="center"/>
      <protection locked="0"/>
    </xf>
    <xf numFmtId="0" fontId="34" fillId="5" borderId="76" xfId="0" applyFont="1" applyFill="1" applyBorder="1" applyAlignment="1" applyProtection="1">
      <alignment horizontal="left" vertical="center"/>
      <protection locked="0"/>
    </xf>
    <xf numFmtId="0" fontId="34" fillId="5" borderId="77" xfId="0" applyFont="1" applyFill="1" applyBorder="1" applyAlignment="1" applyProtection="1">
      <alignment horizontal="left" vertical="center"/>
      <protection locked="0"/>
    </xf>
    <xf numFmtId="0" fontId="19" fillId="0" borderId="0" xfId="0" applyFont="1" applyAlignment="1" applyProtection="1">
      <alignment horizontal="left"/>
      <protection hidden="1"/>
    </xf>
    <xf numFmtId="0" fontId="34" fillId="5" borderId="53" xfId="0" applyFont="1" applyFill="1" applyBorder="1" applyAlignment="1" applyProtection="1">
      <alignment horizontal="left" vertical="center"/>
      <protection locked="0"/>
    </xf>
    <xf numFmtId="0" fontId="34" fillId="5" borderId="59" xfId="0" applyFont="1" applyFill="1" applyBorder="1" applyAlignment="1" applyProtection="1">
      <alignment horizontal="left" vertical="center"/>
      <protection locked="0"/>
    </xf>
    <xf numFmtId="0" fontId="34" fillId="0" borderId="53" xfId="0" applyFont="1" applyBorder="1" applyAlignment="1">
      <alignment horizontal="left" vertical="center"/>
    </xf>
    <xf numFmtId="0" fontId="34" fillId="0" borderId="59" xfId="0" applyFont="1" applyBorder="1" applyAlignment="1">
      <alignment horizontal="left" vertical="center"/>
    </xf>
    <xf numFmtId="0" fontId="34" fillId="0" borderId="82" xfId="0" applyFont="1" applyBorder="1" applyAlignment="1">
      <alignment horizontal="left" vertical="center"/>
    </xf>
    <xf numFmtId="0" fontId="34" fillId="5" borderId="52" xfId="0" applyFont="1" applyFill="1" applyBorder="1" applyAlignment="1" applyProtection="1">
      <alignment horizontal="left" vertical="center"/>
      <protection locked="0"/>
    </xf>
    <xf numFmtId="0" fontId="34" fillId="5" borderId="81" xfId="0" applyFont="1" applyFill="1" applyBorder="1" applyAlignment="1" applyProtection="1">
      <alignment horizontal="left" vertical="center"/>
      <protection locked="0"/>
    </xf>
    <xf numFmtId="3" fontId="34" fillId="5" borderId="53" xfId="0" applyNumberFormat="1" applyFont="1" applyFill="1" applyBorder="1" applyAlignment="1" applyProtection="1">
      <alignment horizontal="left" vertical="center"/>
      <protection locked="0"/>
    </xf>
    <xf numFmtId="3" fontId="34" fillId="5" borderId="59" xfId="0" applyNumberFormat="1" applyFont="1" applyFill="1" applyBorder="1" applyAlignment="1" applyProtection="1">
      <alignment horizontal="left" vertical="center"/>
      <protection locked="0"/>
    </xf>
    <xf numFmtId="0" fontId="1" fillId="0" borderId="0" xfId="0" applyFont="1" applyAlignment="1">
      <alignment horizontal="center"/>
    </xf>
    <xf numFmtId="0" fontId="0" fillId="0" borderId="0" xfId="0" applyAlignment="1">
      <alignment horizontal="center"/>
    </xf>
    <xf numFmtId="49" fontId="1" fillId="0" borderId="0" xfId="0" applyNumberFormat="1" applyFont="1" applyAlignment="1">
      <alignment horizontal="right" vertical="top" wrapText="1"/>
    </xf>
    <xf numFmtId="49" fontId="0" fillId="0" borderId="0" xfId="0" applyNumberFormat="1" applyAlignment="1">
      <alignment horizontal="right" vertical="top" wrapText="1"/>
    </xf>
    <xf numFmtId="0" fontId="10" fillId="0" borderId="0" xfId="0" applyFont="1" applyAlignment="1">
      <alignment horizontal="center" vertical="center"/>
    </xf>
    <xf numFmtId="0" fontId="5" fillId="0" borderId="0" xfId="0" applyFont="1" applyAlignment="1">
      <alignment horizontal="center" vertical="center"/>
    </xf>
    <xf numFmtId="0" fontId="34" fillId="0" borderId="75" xfId="0" applyFont="1" applyBorder="1" applyAlignment="1">
      <alignment horizontal="left" vertical="center"/>
    </xf>
    <xf numFmtId="0" fontId="34" fillId="0" borderId="78" xfId="0" applyFont="1" applyBorder="1" applyAlignment="1">
      <alignment horizontal="left" vertical="center"/>
    </xf>
    <xf numFmtId="0" fontId="18" fillId="0" borderId="65" xfId="0" applyFont="1" applyBorder="1" applyAlignment="1">
      <alignment horizontal="left" vertical="center"/>
    </xf>
    <xf numFmtId="0" fontId="18" fillId="0" borderId="59" xfId="0" applyFont="1" applyBorder="1" applyAlignment="1">
      <alignment horizontal="left" vertical="center"/>
    </xf>
    <xf numFmtId="0" fontId="21" fillId="0" borderId="0" xfId="0" applyFont="1" applyAlignment="1" applyProtection="1">
      <alignment horizontal="right" vertical="center" wrapText="1"/>
      <protection hidden="1"/>
    </xf>
    <xf numFmtId="0" fontId="18" fillId="0" borderId="86" xfId="0" applyFont="1" applyBorder="1" applyAlignment="1">
      <alignment horizontal="left" vertical="center"/>
    </xf>
    <xf numFmtId="0" fontId="18" fillId="0" borderId="87" xfId="0" applyFont="1" applyBorder="1" applyAlignment="1">
      <alignment horizontal="left" vertical="center"/>
    </xf>
    <xf numFmtId="0" fontId="32" fillId="10" borderId="47" xfId="0" applyFont="1" applyFill="1" applyBorder="1" applyAlignment="1">
      <alignment horizontal="center" vertical="center"/>
    </xf>
    <xf numFmtId="0" fontId="33" fillId="10" borderId="48" xfId="0" applyFont="1" applyFill="1" applyBorder="1" applyAlignment="1">
      <alignment horizontal="center" vertical="center"/>
    </xf>
    <xf numFmtId="0" fontId="18" fillId="0" borderId="73" xfId="0" applyFont="1" applyBorder="1" applyAlignment="1" applyProtection="1">
      <alignment horizontal="left" vertical="center"/>
      <protection locked="0"/>
    </xf>
    <xf numFmtId="0" fontId="18" fillId="0" borderId="74" xfId="0" applyFont="1" applyBorder="1" applyAlignment="1" applyProtection="1">
      <alignment horizontal="left" vertical="center"/>
      <protection locked="0"/>
    </xf>
    <xf numFmtId="3" fontId="34" fillId="0" borderId="65" xfId="0" applyNumberFormat="1" applyFont="1" applyBorder="1" applyAlignment="1">
      <alignment horizontal="left" vertical="center"/>
    </xf>
    <xf numFmtId="3" fontId="34" fillId="0" borderId="59" xfId="0" applyNumberFormat="1" applyFont="1" applyBorder="1" applyAlignment="1">
      <alignment horizontal="left" vertical="center"/>
    </xf>
    <xf numFmtId="0" fontId="41" fillId="9" borderId="45" xfId="0" applyFont="1" applyFill="1" applyBorder="1" applyAlignment="1">
      <alignment horizontal="right" vertical="center" indent="1"/>
    </xf>
    <xf numFmtId="0" fontId="41" fillId="9" borderId="92" xfId="0" applyFont="1" applyFill="1" applyBorder="1" applyAlignment="1">
      <alignment horizontal="right" vertical="center" indent="1"/>
    </xf>
    <xf numFmtId="0" fontId="10" fillId="11" borderId="0" xfId="0" applyFont="1" applyFill="1" applyAlignment="1" applyProtection="1">
      <alignment horizontal="center" vertical="center"/>
      <protection locked="0"/>
    </xf>
    <xf numFmtId="0" fontId="5" fillId="11" borderId="0" xfId="0" applyFont="1" applyFill="1" applyAlignment="1" applyProtection="1">
      <alignment horizontal="center" vertical="center"/>
      <protection locked="0"/>
    </xf>
    <xf numFmtId="0" fontId="10" fillId="0" borderId="30" xfId="0" applyFont="1" applyBorder="1" applyAlignment="1">
      <alignment horizontal="left" vertical="center"/>
    </xf>
    <xf numFmtId="0" fontId="1" fillId="0" borderId="31" xfId="0" applyFont="1" applyBorder="1" applyAlignment="1">
      <alignment horizontal="left" vertical="center"/>
    </xf>
    <xf numFmtId="0" fontId="18" fillId="0" borderId="65" xfId="0" applyFont="1" applyBorder="1" applyAlignment="1" applyProtection="1">
      <alignment horizontal="left" vertical="center"/>
      <protection locked="0"/>
    </xf>
    <xf numFmtId="0" fontId="18" fillId="0" borderId="78" xfId="0" applyFont="1" applyBorder="1" applyAlignment="1">
      <alignment horizontal="left" vertical="center"/>
    </xf>
    <xf numFmtId="0" fontId="18" fillId="0" borderId="83" xfId="0" applyFont="1" applyBorder="1" applyAlignment="1">
      <alignment horizontal="left" vertical="center"/>
    </xf>
    <xf numFmtId="0" fontId="18" fillId="0" borderId="82" xfId="0" applyFont="1" applyBorder="1" applyAlignment="1">
      <alignment horizontal="left" vertical="center"/>
    </xf>
    <xf numFmtId="0" fontId="10" fillId="4" borderId="45" xfId="0" applyFont="1" applyFill="1" applyBorder="1" applyAlignment="1">
      <alignment horizontal="left" vertical="center"/>
    </xf>
    <xf numFmtId="0" fontId="1" fillId="0" borderId="46" xfId="0" applyFont="1" applyBorder="1" applyAlignment="1">
      <alignment horizontal="left" vertical="center"/>
    </xf>
    <xf numFmtId="0" fontId="10" fillId="0" borderId="89" xfId="0" applyFont="1" applyBorder="1" applyAlignment="1">
      <alignment horizontal="left" vertical="center"/>
    </xf>
    <xf numFmtId="0" fontId="1" fillId="0" borderId="91" xfId="0" applyFont="1" applyBorder="1" applyAlignment="1">
      <alignment vertical="center"/>
    </xf>
    <xf numFmtId="0" fontId="1" fillId="0" borderId="90" xfId="0" applyFont="1" applyBorder="1" applyAlignment="1">
      <alignment vertical="center"/>
    </xf>
    <xf numFmtId="0" fontId="3" fillId="5" borderId="0" xfId="0" applyFont="1" applyFill="1" applyAlignment="1" applyProtection="1">
      <alignment horizontal="center" vertical="center"/>
      <protection locked="0"/>
    </xf>
    <xf numFmtId="0" fontId="17" fillId="0" borderId="30" xfId="0" applyFont="1" applyBorder="1" applyAlignment="1">
      <alignment horizontal="left"/>
    </xf>
    <xf numFmtId="0" fontId="18" fillId="0" borderId="32" xfId="0" applyFont="1" applyBorder="1" applyAlignment="1">
      <alignment horizontal="left"/>
    </xf>
    <xf numFmtId="0" fontId="10" fillId="0" borderId="89" xfId="0" applyFont="1" applyBorder="1" applyAlignment="1">
      <alignment horizontal="center"/>
    </xf>
    <xf numFmtId="0" fontId="1" fillId="0" borderId="90" xfId="0" applyFont="1" applyBorder="1" applyAlignment="1">
      <alignment horizontal="center"/>
    </xf>
    <xf numFmtId="0" fontId="18" fillId="5" borderId="84" xfId="0" applyFont="1" applyFill="1" applyBorder="1" applyAlignment="1" applyProtection="1">
      <alignment horizontal="left" vertical="center"/>
      <protection locked="0"/>
    </xf>
    <xf numFmtId="0" fontId="18" fillId="5" borderId="85" xfId="0" applyFont="1" applyFill="1" applyBorder="1" applyAlignment="1" applyProtection="1">
      <alignment horizontal="left" vertical="center"/>
      <protection locked="0"/>
    </xf>
    <xf numFmtId="0" fontId="39" fillId="5" borderId="0" xfId="0" applyFont="1" applyFill="1" applyAlignment="1" applyProtection="1">
      <alignment horizontal="left" vertical="center"/>
      <protection locked="0"/>
    </xf>
  </cellXfs>
  <cellStyles count="3">
    <cellStyle name="Hyperlinkki" xfId="1" builtinId="8"/>
    <cellStyle name="Normaali" xfId="0" builtinId="0"/>
    <cellStyle name="Prosenttia" xfId="2" builtinId="5"/>
  </cellStyles>
  <dxfs count="6">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fi-FI"/>
              <a:t>Tulot ja menot kuukausittain</a:t>
            </a:r>
          </a:p>
        </c:rich>
      </c:tx>
      <c:layout>
        <c:manualLayout>
          <c:xMode val="edge"/>
          <c:yMode val="edge"/>
          <c:x val="0.32492590349283262"/>
          <c:y val="3.1249879892181105E-2"/>
        </c:manualLayout>
      </c:layout>
      <c:overlay val="0"/>
      <c:spPr>
        <a:noFill/>
        <a:ln w="25400">
          <a:noFill/>
        </a:ln>
      </c:spPr>
    </c:title>
    <c:autoTitleDeleted val="0"/>
    <c:plotArea>
      <c:layout>
        <c:manualLayout>
          <c:layoutTarget val="inner"/>
          <c:xMode val="edge"/>
          <c:yMode val="edge"/>
          <c:x val="4.1855319521575098E-2"/>
          <c:y val="0.15501946245864451"/>
          <c:w val="0.91246290801186924"/>
          <c:h val="0.77062023454666539"/>
        </c:manualLayout>
      </c:layout>
      <c:barChart>
        <c:barDir val="col"/>
        <c:grouping val="clustered"/>
        <c:varyColors val="0"/>
        <c:ser>
          <c:idx val="0"/>
          <c:order val="0"/>
          <c:tx>
            <c:strRef>
              <c:f>'3. Kassabudjetti'!$C$56</c:f>
              <c:strCache>
                <c:ptCount val="1"/>
                <c:pt idx="0">
                  <c:v> TULOT - MENOT</c:v>
                </c:pt>
              </c:strCache>
            </c:strRef>
          </c:tx>
          <c:spPr>
            <a:solidFill>
              <a:srgbClr val="8080FF"/>
            </a:solidFill>
            <a:ln w="12700">
              <a:solidFill>
                <a:srgbClr val="000000"/>
              </a:solidFill>
              <a:prstDash val="solid"/>
            </a:ln>
          </c:spPr>
          <c:invertIfNegative val="0"/>
          <c:dLbls>
            <c:spPr>
              <a:noFill/>
              <a:ln>
                <a:noFill/>
              </a:ln>
              <a:effectLst/>
            </c:spPr>
            <c:txPr>
              <a:bodyPr wrap="square" lIns="38100" tIns="19050" rIns="38100" bIns="19050" anchor="ctr">
                <a:spAutoFit/>
              </a:bodyPr>
              <a:lstStyle/>
              <a:p>
                <a:pPr>
                  <a:defRPr sz="900"/>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Kassabudjetti'!$E$7:$P$7</c:f>
              <c:numCache>
                <c:formatCode>mmm\-yy</c:formatCode>
                <c:ptCount val="12"/>
                <c:pt idx="0">
                  <c:v>45352</c:v>
                </c:pt>
                <c:pt idx="1">
                  <c:v>45383</c:v>
                </c:pt>
                <c:pt idx="2">
                  <c:v>45414</c:v>
                </c:pt>
                <c:pt idx="3">
                  <c:v>45445</c:v>
                </c:pt>
                <c:pt idx="4">
                  <c:v>45476</c:v>
                </c:pt>
                <c:pt idx="5">
                  <c:v>45507</c:v>
                </c:pt>
                <c:pt idx="6">
                  <c:v>45538</c:v>
                </c:pt>
                <c:pt idx="7">
                  <c:v>45569</c:v>
                </c:pt>
                <c:pt idx="8">
                  <c:v>45600</c:v>
                </c:pt>
                <c:pt idx="9">
                  <c:v>45631</c:v>
                </c:pt>
                <c:pt idx="10">
                  <c:v>45662</c:v>
                </c:pt>
                <c:pt idx="11">
                  <c:v>45693</c:v>
                </c:pt>
              </c:numCache>
            </c:numRef>
          </c:cat>
          <c:val>
            <c:numRef>
              <c:f>'3. Kassabudjetti'!$E$56:$P$56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C17-4F27-96F7-7278BD183481}"/>
            </c:ext>
          </c:extLst>
        </c:ser>
        <c:ser>
          <c:idx val="1"/>
          <c:order val="1"/>
          <c:tx>
            <c:strRef>
              <c:f>'3. Kassabudjetti'!$C$57</c:f>
              <c:strCache>
                <c:ptCount val="1"/>
                <c:pt idx="0">
                  <c:v> KASSAVARAT KAUDEN LOPUSSA</c:v>
                </c:pt>
              </c:strCache>
            </c:strRef>
          </c:tx>
          <c:spPr>
            <a:solidFill>
              <a:schemeClr val="accent6">
                <a:lumMod val="60000"/>
                <a:lumOff val="40000"/>
              </a:schemeClr>
            </a:solidFill>
            <a:ln w="22225">
              <a:solidFill>
                <a:srgbClr val="000000"/>
              </a:solidFill>
              <a:prstDash val="dash"/>
            </a:ln>
          </c:spPr>
          <c:invertIfNegative val="0"/>
          <c:dLbls>
            <c:spPr>
              <a:noFill/>
              <a:ln>
                <a:noFill/>
              </a:ln>
              <a:effectLst/>
            </c:spPr>
            <c:txPr>
              <a:bodyPr wrap="square" lIns="38100" tIns="19050" rIns="38100" bIns="19050" anchor="ctr">
                <a:spAutoFit/>
              </a:bodyPr>
              <a:lstStyle/>
              <a:p>
                <a:pPr>
                  <a:defRPr sz="900"/>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Kassabudjetti'!$E$7:$P$7</c:f>
              <c:numCache>
                <c:formatCode>mmm\-yy</c:formatCode>
                <c:ptCount val="12"/>
                <c:pt idx="0">
                  <c:v>45352</c:v>
                </c:pt>
                <c:pt idx="1">
                  <c:v>45383</c:v>
                </c:pt>
                <c:pt idx="2">
                  <c:v>45414</c:v>
                </c:pt>
                <c:pt idx="3">
                  <c:v>45445</c:v>
                </c:pt>
                <c:pt idx="4">
                  <c:v>45476</c:v>
                </c:pt>
                <c:pt idx="5">
                  <c:v>45507</c:v>
                </c:pt>
                <c:pt idx="6">
                  <c:v>45538</c:v>
                </c:pt>
                <c:pt idx="7">
                  <c:v>45569</c:v>
                </c:pt>
                <c:pt idx="8">
                  <c:v>45600</c:v>
                </c:pt>
                <c:pt idx="9">
                  <c:v>45631</c:v>
                </c:pt>
                <c:pt idx="10">
                  <c:v>45662</c:v>
                </c:pt>
                <c:pt idx="11">
                  <c:v>45693</c:v>
                </c:pt>
              </c:numCache>
            </c:numRef>
          </c:cat>
          <c:val>
            <c:numRef>
              <c:f>'3. Kassabudjetti'!$E$57:$P$57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6C17-4F27-96F7-7278BD183481}"/>
            </c:ext>
          </c:extLst>
        </c:ser>
        <c:dLbls>
          <c:showLegendKey val="0"/>
          <c:showVal val="0"/>
          <c:showCatName val="0"/>
          <c:showSerName val="0"/>
          <c:showPercent val="0"/>
          <c:showBubbleSize val="0"/>
        </c:dLbls>
        <c:gapWidth val="150"/>
        <c:axId val="-381222672"/>
        <c:axId val="-2043443408"/>
      </c:barChart>
      <c:catAx>
        <c:axId val="-381222672"/>
        <c:scaling>
          <c:orientation val="minMax"/>
        </c:scaling>
        <c:delete val="0"/>
        <c:axPos val="b"/>
        <c:numFmt formatCode="mmm\-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i-FI"/>
          </a:p>
        </c:txPr>
        <c:crossAx val="-2043443408"/>
        <c:crosses val="autoZero"/>
        <c:auto val="0"/>
        <c:lblAlgn val="ctr"/>
        <c:lblOffset val="100"/>
        <c:tickLblSkip val="1"/>
        <c:tickMarkSkip val="1"/>
        <c:noMultiLvlLbl val="0"/>
      </c:catAx>
      <c:valAx>
        <c:axId val="-204344340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i-FI"/>
          </a:p>
        </c:txPr>
        <c:crossAx val="-381222672"/>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fi-FI"/>
          </a:p>
        </c:txPr>
      </c:legendEntry>
      <c:legendEntry>
        <c:idx val="1"/>
        <c:txPr>
          <a:bodyPr/>
          <a:lstStyle/>
          <a:p>
            <a:pPr>
              <a:defRPr sz="1000" b="0" i="0" u="none" strike="noStrike" baseline="0">
                <a:solidFill>
                  <a:srgbClr val="000000"/>
                </a:solidFill>
                <a:latin typeface="Arial"/>
                <a:ea typeface="Arial"/>
                <a:cs typeface="Arial"/>
              </a:defRPr>
            </a:pPr>
            <a:endParaRPr lang="fi-FI"/>
          </a:p>
        </c:txPr>
      </c:legendEntry>
      <c:layout>
        <c:manualLayout>
          <c:xMode val="edge"/>
          <c:yMode val="edge"/>
          <c:x val="0.63175025237229965"/>
          <c:y val="2.5048978704251566E-2"/>
          <c:w val="0.3278947102766"/>
          <c:h val="8.1135756467941508E-2"/>
        </c:manualLayout>
      </c:layout>
      <c:overlay val="0"/>
      <c:spPr>
        <a:solidFill>
          <a:srgbClr val="FFFFFF"/>
        </a:solidFill>
        <a:ln w="3175">
          <a:solidFill>
            <a:srgbClr val="000000"/>
          </a:solidFill>
          <a:prstDash val="solid"/>
        </a:ln>
      </c:spPr>
      <c:txPr>
        <a:bodyPr/>
        <a:lstStyle/>
        <a:p>
          <a:pPr>
            <a:defRPr sz="365" b="0" i="0" u="none" strike="noStrike" baseline="0">
              <a:solidFill>
                <a:srgbClr val="000000"/>
              </a:solidFill>
              <a:latin typeface="Arial"/>
              <a:ea typeface="Arial"/>
              <a:cs typeface="Arial"/>
            </a:defRPr>
          </a:pPr>
          <a:endParaRPr lang="fi-FI"/>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i-FI"/>
    </a:p>
  </c:txPr>
  <c:printSettings>
    <c:headerFooter alignWithMargins="0"/>
    <c:pageMargins b="1" l="0.75000000000000022" r="0.75000000000000022" t="1" header="0.49212598450000011" footer="0.49212598450000011"/>
    <c:pageSetup paperSize="9" orientation="landscape" horizontalDpi="300" verticalDpi="300"/>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3. Kassabudjetti'!A1"/><Relationship Id="rId2" Type="http://schemas.openxmlformats.org/officeDocument/2006/relationships/hyperlink" Target="#'2. Yleiskulut'!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3. Kassabudjetti'!A1"/><Relationship Id="rId2" Type="http://schemas.openxmlformats.org/officeDocument/2006/relationships/hyperlink" Target="#'1. Tuotantotulot ja -menot'!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chart" Target="../charts/chart1.xml"/><Relationship Id="rId5" Type="http://schemas.openxmlformats.org/officeDocument/2006/relationships/hyperlink" Target="#'2. Yleiskulut'!A1"/><Relationship Id="rId4" Type="http://schemas.openxmlformats.org/officeDocument/2006/relationships/hyperlink" Target="#'1. Tuotantotulot ja -menot'!A1"/></Relationships>
</file>

<file path=xl/drawings/drawing1.xml><?xml version="1.0" encoding="utf-8"?>
<xdr:wsDr xmlns:xdr="http://schemas.openxmlformats.org/drawingml/2006/spreadsheetDrawing" xmlns:a="http://schemas.openxmlformats.org/drawingml/2006/main">
  <xdr:twoCellAnchor editAs="oneCell">
    <xdr:from>
      <xdr:col>14</xdr:col>
      <xdr:colOff>247651</xdr:colOff>
      <xdr:row>0</xdr:row>
      <xdr:rowOff>182785</xdr:rowOff>
    </xdr:from>
    <xdr:to>
      <xdr:col>15</xdr:col>
      <xdr:colOff>534491</xdr:colOff>
      <xdr:row>1</xdr:row>
      <xdr:rowOff>251125</xdr:rowOff>
    </xdr:to>
    <xdr:pic>
      <xdr:nvPicPr>
        <xdr:cNvPr id="6" name="Kuva 5" descr="Kuva, joka sisältää kohteen teksti, Fontti, logo, Grafiikka&#10;&#10;Kuvaus luotu automaattisesti">
          <a:extLst>
            <a:ext uri="{FF2B5EF4-FFF2-40B4-BE49-F238E27FC236}">
              <a16:creationId xmlns:a16="http://schemas.microsoft.com/office/drawing/2014/main" id="{8604814A-2F9A-4F00-BB2C-619AAEDB59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53626" y="182785"/>
          <a:ext cx="896440" cy="396000"/>
        </a:xfrm>
        <a:prstGeom prst="rect">
          <a:avLst/>
        </a:prstGeom>
      </xdr:spPr>
    </xdr:pic>
    <xdr:clientData/>
  </xdr:twoCellAnchor>
  <xdr:twoCellAnchor>
    <xdr:from>
      <xdr:col>16</xdr:col>
      <xdr:colOff>217713</xdr:colOff>
      <xdr:row>0</xdr:row>
      <xdr:rowOff>125185</xdr:rowOff>
    </xdr:from>
    <xdr:to>
      <xdr:col>18</xdr:col>
      <xdr:colOff>444813</xdr:colOff>
      <xdr:row>1</xdr:row>
      <xdr:rowOff>128056</xdr:rowOff>
    </xdr:to>
    <xdr:sp macro="" textlink="">
      <xdr:nvSpPr>
        <xdr:cNvPr id="4" name="Suorakulmio: Pyöristetyt kulmat 3">
          <a:hlinkClick xmlns:r="http://schemas.openxmlformats.org/officeDocument/2006/relationships" r:id="rId2"/>
          <a:extLst>
            <a:ext uri="{FF2B5EF4-FFF2-40B4-BE49-F238E27FC236}">
              <a16:creationId xmlns:a16="http://schemas.microsoft.com/office/drawing/2014/main" id="{808D5BAD-16F7-4D03-57A8-6900387E1F8D}"/>
            </a:ext>
          </a:extLst>
        </xdr:cNvPr>
        <xdr:cNvSpPr/>
      </xdr:nvSpPr>
      <xdr:spPr bwMode="auto">
        <a:xfrm>
          <a:off x="11370127" y="125185"/>
          <a:ext cx="1332000" cy="324000"/>
        </a:xfrm>
        <a:prstGeom prst="roundRect">
          <a:avLst/>
        </a:prstGeom>
        <a:ln>
          <a:headEnd type="none" w="med" len="med"/>
          <a:tailEnd type="none" w="med" len="med"/>
        </a:ln>
      </xdr:spPr>
      <xdr:style>
        <a:lnRef idx="1">
          <a:schemeClr val="accent1"/>
        </a:lnRef>
        <a:fillRef idx="3">
          <a:schemeClr val="accent1"/>
        </a:fillRef>
        <a:effectRef idx="2">
          <a:schemeClr val="accent1"/>
        </a:effectRef>
        <a:fontRef idx="minor">
          <a:schemeClr val="lt1"/>
        </a:fontRef>
      </xdr:style>
      <xdr:txBody>
        <a:bodyPr vertOverflow="clip" wrap="square" lIns="18288" tIns="0" rIns="0" bIns="0" rtlCol="0" anchor="ctr" upright="1"/>
        <a:lstStyle/>
        <a:p>
          <a:pPr algn="ctr"/>
          <a:r>
            <a:rPr lang="fi-FI" sz="1100" b="1"/>
            <a:t>2. YLEISKULUT</a:t>
          </a:r>
        </a:p>
      </xdr:txBody>
    </xdr:sp>
    <xdr:clientData/>
  </xdr:twoCellAnchor>
  <xdr:twoCellAnchor>
    <xdr:from>
      <xdr:col>17</xdr:col>
      <xdr:colOff>0</xdr:colOff>
      <xdr:row>1</xdr:row>
      <xdr:rowOff>223158</xdr:rowOff>
    </xdr:from>
    <xdr:to>
      <xdr:col>18</xdr:col>
      <xdr:colOff>444816</xdr:colOff>
      <xdr:row>2</xdr:row>
      <xdr:rowOff>253244</xdr:rowOff>
    </xdr:to>
    <xdr:sp macro="" textlink="">
      <xdr:nvSpPr>
        <xdr:cNvPr id="7" name="Suorakulmio: Pyöristetyt kulmat 6">
          <a:hlinkClick xmlns:r="http://schemas.openxmlformats.org/officeDocument/2006/relationships" r:id="rId3"/>
          <a:extLst>
            <a:ext uri="{FF2B5EF4-FFF2-40B4-BE49-F238E27FC236}">
              <a16:creationId xmlns:a16="http://schemas.microsoft.com/office/drawing/2014/main" id="{F5901206-4F0D-4474-AEEC-F4BDDD1D9CDF}"/>
            </a:ext>
          </a:extLst>
        </xdr:cNvPr>
        <xdr:cNvSpPr/>
      </xdr:nvSpPr>
      <xdr:spPr bwMode="auto">
        <a:xfrm>
          <a:off x="11370129" y="544287"/>
          <a:ext cx="1332001" cy="324000"/>
        </a:xfrm>
        <a:prstGeom prst="roundRect">
          <a:avLst/>
        </a:prstGeom>
        <a:ln>
          <a:headEnd type="none" w="med" len="med"/>
          <a:tailEnd type="none" w="med" len="med"/>
        </a:ln>
      </xdr:spPr>
      <xdr:style>
        <a:lnRef idx="1">
          <a:schemeClr val="accent1"/>
        </a:lnRef>
        <a:fillRef idx="3">
          <a:schemeClr val="accent1"/>
        </a:fillRef>
        <a:effectRef idx="2">
          <a:schemeClr val="accent1"/>
        </a:effectRef>
        <a:fontRef idx="minor">
          <a:schemeClr val="lt1"/>
        </a:fontRef>
      </xdr:style>
      <xdr:txBody>
        <a:bodyPr vertOverflow="clip" wrap="square" lIns="18288" tIns="0" rIns="0" bIns="0" rtlCol="0" anchor="ctr" upright="1"/>
        <a:lstStyle/>
        <a:p>
          <a:pPr algn="ctr"/>
          <a:r>
            <a:rPr lang="fi-FI" sz="1100" b="1"/>
            <a:t>3. KASSABUDJETTI</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9527</xdr:colOff>
      <xdr:row>0</xdr:row>
      <xdr:rowOff>106680</xdr:rowOff>
    </xdr:from>
    <xdr:to>
      <xdr:col>9</xdr:col>
      <xdr:colOff>402772</xdr:colOff>
      <xdr:row>1</xdr:row>
      <xdr:rowOff>228600</xdr:rowOff>
    </xdr:to>
    <xdr:sp macro="" textlink="">
      <xdr:nvSpPr>
        <xdr:cNvPr id="5" name="Tekstikehys 4">
          <a:extLst>
            <a:ext uri="{FF2B5EF4-FFF2-40B4-BE49-F238E27FC236}">
              <a16:creationId xmlns:a16="http://schemas.microsoft.com/office/drawing/2014/main" id="{00000000-0008-0000-0100-000005000000}"/>
            </a:ext>
          </a:extLst>
        </xdr:cNvPr>
        <xdr:cNvSpPr txBox="1"/>
      </xdr:nvSpPr>
      <xdr:spPr>
        <a:xfrm>
          <a:off x="238127" y="106680"/>
          <a:ext cx="6266088" cy="279763"/>
        </a:xfrm>
        <a:prstGeom prst="rect">
          <a:avLst/>
        </a:prstGeom>
        <a:solidFill>
          <a:srgbClr val="FFC000"/>
        </a:solidFill>
        <a:ln>
          <a:noFill/>
        </a:ln>
        <a:effectLst/>
      </xdr:spPr>
      <xdr:style>
        <a:lnRef idx="1">
          <a:schemeClr val="accent6"/>
        </a:lnRef>
        <a:fillRef idx="2">
          <a:schemeClr val="accent6"/>
        </a:fillRef>
        <a:effectRef idx="1">
          <a:schemeClr val="accent6"/>
        </a:effectRef>
        <a:fontRef idx="minor">
          <a:schemeClr val="dk1"/>
        </a:fontRef>
      </xdr:style>
      <xdr:txBody>
        <a:bodyPr vertOverflow="clip" wrap="square" rtlCol="0" anchor="t"/>
        <a:lstStyle/>
        <a:p>
          <a:r>
            <a:rPr lang="fi-FI" sz="1100" b="1" baseline="0">
              <a:solidFill>
                <a:sysClr val="windowText" lastClr="000000"/>
              </a:solidFill>
            </a:rPr>
            <a:t>SIJOITA MENOT MAKSUAJANKOHDAN MUKAAN KUUKAUSILLE ARVONLISÄVEROLLISIN HINNOIN</a:t>
          </a:r>
          <a:endParaRPr lang="fi-FI" sz="1100" b="1">
            <a:solidFill>
              <a:sysClr val="windowText" lastClr="000000"/>
            </a:solidFill>
          </a:endParaRPr>
        </a:p>
      </xdr:txBody>
    </xdr:sp>
    <xdr:clientData fPrintsWithSheet="0"/>
  </xdr:twoCellAnchor>
  <xdr:twoCellAnchor editAs="oneCell">
    <xdr:from>
      <xdr:col>14</xdr:col>
      <xdr:colOff>400050</xdr:colOff>
      <xdr:row>2</xdr:row>
      <xdr:rowOff>18363</xdr:rowOff>
    </xdr:from>
    <xdr:to>
      <xdr:col>15</xdr:col>
      <xdr:colOff>627562</xdr:colOff>
      <xdr:row>3</xdr:row>
      <xdr:rowOff>132152</xdr:rowOff>
    </xdr:to>
    <xdr:pic>
      <xdr:nvPicPr>
        <xdr:cNvPr id="4" name="Kuva 3" descr="Kuva, joka sisältää kohteen teksti, Fontti, logo, Grafiikka&#10;&#10;Kuvaus luotu automaattisesti">
          <a:extLst>
            <a:ext uri="{FF2B5EF4-FFF2-40B4-BE49-F238E27FC236}">
              <a16:creationId xmlns:a16="http://schemas.microsoft.com/office/drawing/2014/main" id="{73291733-1D7B-4123-BAA1-1EB829E53C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20250" y="361263"/>
          <a:ext cx="828675" cy="366065"/>
        </a:xfrm>
        <a:prstGeom prst="rect">
          <a:avLst/>
        </a:prstGeom>
      </xdr:spPr>
    </xdr:pic>
    <xdr:clientData/>
  </xdr:twoCellAnchor>
  <xdr:twoCellAnchor>
    <xdr:from>
      <xdr:col>16</xdr:col>
      <xdr:colOff>174171</xdr:colOff>
      <xdr:row>0</xdr:row>
      <xdr:rowOff>125184</xdr:rowOff>
    </xdr:from>
    <xdr:to>
      <xdr:col>19</xdr:col>
      <xdr:colOff>560614</xdr:colOff>
      <xdr:row>1</xdr:row>
      <xdr:rowOff>291341</xdr:rowOff>
    </xdr:to>
    <xdr:sp macro="" textlink="">
      <xdr:nvSpPr>
        <xdr:cNvPr id="2" name="Suorakulmio: Pyöristetyt kulmat 1">
          <a:hlinkClick xmlns:r="http://schemas.openxmlformats.org/officeDocument/2006/relationships" r:id="rId2"/>
          <a:extLst>
            <a:ext uri="{FF2B5EF4-FFF2-40B4-BE49-F238E27FC236}">
              <a16:creationId xmlns:a16="http://schemas.microsoft.com/office/drawing/2014/main" id="{5EC4B3BE-85D4-4FFB-9AD5-D109AAD7BC1F}"/>
            </a:ext>
          </a:extLst>
        </xdr:cNvPr>
        <xdr:cNvSpPr/>
      </xdr:nvSpPr>
      <xdr:spPr bwMode="auto">
        <a:xfrm>
          <a:off x="10814957" y="125184"/>
          <a:ext cx="2144486" cy="324000"/>
        </a:xfrm>
        <a:prstGeom prst="roundRect">
          <a:avLst/>
        </a:prstGeom>
        <a:ln>
          <a:headEnd type="none" w="med" len="med"/>
          <a:tailEnd type="none" w="med" len="med"/>
        </a:ln>
      </xdr:spPr>
      <xdr:style>
        <a:lnRef idx="1">
          <a:schemeClr val="accent1"/>
        </a:lnRef>
        <a:fillRef idx="3">
          <a:schemeClr val="accent1"/>
        </a:fillRef>
        <a:effectRef idx="2">
          <a:schemeClr val="accent1"/>
        </a:effectRef>
        <a:fontRef idx="minor">
          <a:schemeClr val="lt1"/>
        </a:fontRef>
      </xdr:style>
      <xdr:txBody>
        <a:bodyPr vertOverflow="clip" wrap="square" lIns="18288" tIns="0" rIns="0" bIns="0" rtlCol="0" anchor="ctr" upright="1"/>
        <a:lstStyle/>
        <a:p>
          <a:pPr algn="ctr"/>
          <a:r>
            <a:rPr lang="fi-FI" sz="1100" b="1"/>
            <a:t>1. TUOTANTOTULOT- JA MENOT</a:t>
          </a:r>
        </a:p>
      </xdr:txBody>
    </xdr:sp>
    <xdr:clientData/>
  </xdr:twoCellAnchor>
  <xdr:twoCellAnchor>
    <xdr:from>
      <xdr:col>16</xdr:col>
      <xdr:colOff>201387</xdr:colOff>
      <xdr:row>2</xdr:row>
      <xdr:rowOff>70758</xdr:rowOff>
    </xdr:from>
    <xdr:to>
      <xdr:col>18</xdr:col>
      <xdr:colOff>428488</xdr:colOff>
      <xdr:row>3</xdr:row>
      <xdr:rowOff>138944</xdr:rowOff>
    </xdr:to>
    <xdr:sp macro="" textlink="">
      <xdr:nvSpPr>
        <xdr:cNvPr id="7" name="Suorakulmio: Pyöristetyt kulmat 6">
          <a:hlinkClick xmlns:r="http://schemas.openxmlformats.org/officeDocument/2006/relationships" r:id="rId3"/>
          <a:extLst>
            <a:ext uri="{FF2B5EF4-FFF2-40B4-BE49-F238E27FC236}">
              <a16:creationId xmlns:a16="http://schemas.microsoft.com/office/drawing/2014/main" id="{B5012ABF-9E10-4A95-8D88-C056DE85EC6F}"/>
            </a:ext>
          </a:extLst>
        </xdr:cNvPr>
        <xdr:cNvSpPr/>
      </xdr:nvSpPr>
      <xdr:spPr bwMode="auto">
        <a:xfrm>
          <a:off x="10842173" y="560615"/>
          <a:ext cx="1332001" cy="324000"/>
        </a:xfrm>
        <a:prstGeom prst="roundRect">
          <a:avLst/>
        </a:prstGeom>
        <a:ln>
          <a:headEnd type="none" w="med" len="med"/>
          <a:tailEnd type="none" w="med" len="med"/>
        </a:ln>
      </xdr:spPr>
      <xdr:style>
        <a:lnRef idx="1">
          <a:schemeClr val="accent1"/>
        </a:lnRef>
        <a:fillRef idx="3">
          <a:schemeClr val="accent1"/>
        </a:fillRef>
        <a:effectRef idx="2">
          <a:schemeClr val="accent1"/>
        </a:effectRef>
        <a:fontRef idx="minor">
          <a:schemeClr val="lt1"/>
        </a:fontRef>
      </xdr:style>
      <xdr:txBody>
        <a:bodyPr vertOverflow="clip" wrap="square" lIns="18288" tIns="0" rIns="0" bIns="0" rtlCol="0" anchor="ctr" upright="1"/>
        <a:lstStyle/>
        <a:p>
          <a:pPr algn="ctr"/>
          <a:r>
            <a:rPr lang="fi-FI" sz="1100" b="1"/>
            <a:t>3. KASSABUDJETTI</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169545</xdr:colOff>
      <xdr:row>64</xdr:row>
      <xdr:rowOff>53340</xdr:rowOff>
    </xdr:from>
    <xdr:to>
      <xdr:col>16</xdr:col>
      <xdr:colOff>180975</xdr:colOff>
      <xdr:row>94</xdr:row>
      <xdr:rowOff>114300</xdr:rowOff>
    </xdr:to>
    <xdr:graphicFrame macro="">
      <xdr:nvGraphicFramePr>
        <xdr:cNvPr id="746922" name="Chart 2">
          <a:extLst>
            <a:ext uri="{FF2B5EF4-FFF2-40B4-BE49-F238E27FC236}">
              <a16:creationId xmlns:a16="http://schemas.microsoft.com/office/drawing/2014/main" id="{00000000-0008-0000-0200-0000AA65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15</xdr:col>
      <xdr:colOff>361951</xdr:colOff>
      <xdr:row>4</xdr:row>
      <xdr:rowOff>9525</xdr:rowOff>
    </xdr:from>
    <xdr:to>
      <xdr:col>16</xdr:col>
      <xdr:colOff>627835</xdr:colOff>
      <xdr:row>5</xdr:row>
      <xdr:rowOff>133111</xdr:rowOff>
    </xdr:to>
    <xdr:pic>
      <xdr:nvPicPr>
        <xdr:cNvPr id="3" name="Kuva 2" descr="Kuva, joka sisältää kohteen teksti, Fontti, logo, Grafiikka&#10;&#10;Kuvaus luotu automaattisesti">
          <a:extLst>
            <a:ext uri="{FF2B5EF4-FFF2-40B4-BE49-F238E27FC236}">
              <a16:creationId xmlns:a16="http://schemas.microsoft.com/office/drawing/2014/main" id="{D808D8CD-26A1-4365-831A-17695488C82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15576" y="171450"/>
          <a:ext cx="896440" cy="396000"/>
        </a:xfrm>
        <a:prstGeom prst="rect">
          <a:avLst/>
        </a:prstGeom>
      </xdr:spPr>
    </xdr:pic>
    <xdr:clientData/>
  </xdr:twoCellAnchor>
  <xdr:twoCellAnchor editAs="oneCell">
    <xdr:from>
      <xdr:col>15</xdr:col>
      <xdr:colOff>306036</xdr:colOff>
      <xdr:row>61</xdr:row>
      <xdr:rowOff>64770</xdr:rowOff>
    </xdr:from>
    <xdr:to>
      <xdr:col>16</xdr:col>
      <xdr:colOff>589065</xdr:colOff>
      <xdr:row>63</xdr:row>
      <xdr:rowOff>55005</xdr:rowOff>
    </xdr:to>
    <xdr:pic>
      <xdr:nvPicPr>
        <xdr:cNvPr id="5" name="Kuva 4" descr="Kuva, joka sisältää kohteen teksti, Fontti, logo, Grafiikka&#10;&#10;Kuvaus luotu automaattisesti">
          <a:extLst>
            <a:ext uri="{FF2B5EF4-FFF2-40B4-BE49-F238E27FC236}">
              <a16:creationId xmlns:a16="http://schemas.microsoft.com/office/drawing/2014/main" id="{7A1914D1-D170-412E-9230-4F899F2B3F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554936" y="8618220"/>
          <a:ext cx="928825" cy="409335"/>
        </a:xfrm>
        <a:prstGeom prst="rect">
          <a:avLst/>
        </a:prstGeom>
      </xdr:spPr>
    </xdr:pic>
    <xdr:clientData/>
  </xdr:twoCellAnchor>
  <xdr:twoCellAnchor>
    <xdr:from>
      <xdr:col>8</xdr:col>
      <xdr:colOff>485962</xdr:colOff>
      <xdr:row>1</xdr:row>
      <xdr:rowOff>472</xdr:rowOff>
    </xdr:from>
    <xdr:to>
      <xdr:col>12</xdr:col>
      <xdr:colOff>20315</xdr:colOff>
      <xdr:row>3</xdr:row>
      <xdr:rowOff>98516</xdr:rowOff>
    </xdr:to>
    <xdr:sp macro="" textlink="">
      <xdr:nvSpPr>
        <xdr:cNvPr id="2" name="Suorakulmio: Pyöristetyt kulmat 1">
          <a:hlinkClick xmlns:r="http://schemas.openxmlformats.org/officeDocument/2006/relationships" r:id="rId4"/>
          <a:extLst>
            <a:ext uri="{FF2B5EF4-FFF2-40B4-BE49-F238E27FC236}">
              <a16:creationId xmlns:a16="http://schemas.microsoft.com/office/drawing/2014/main" id="{3B9C55C0-0F57-44D3-A7CE-1CA798ED09B1}"/>
            </a:ext>
          </a:extLst>
        </xdr:cNvPr>
        <xdr:cNvSpPr/>
      </xdr:nvSpPr>
      <xdr:spPr bwMode="auto">
        <a:xfrm>
          <a:off x="5810437" y="86197"/>
          <a:ext cx="2087053" cy="317119"/>
        </a:xfrm>
        <a:prstGeom prst="roundRect">
          <a:avLst/>
        </a:prstGeom>
        <a:ln>
          <a:headEnd type="none" w="med" len="med"/>
          <a:tailEnd type="none" w="med" len="med"/>
        </a:ln>
      </xdr:spPr>
      <xdr:style>
        <a:lnRef idx="1">
          <a:schemeClr val="accent1"/>
        </a:lnRef>
        <a:fillRef idx="3">
          <a:schemeClr val="accent1"/>
        </a:fillRef>
        <a:effectRef idx="2">
          <a:schemeClr val="accent1"/>
        </a:effectRef>
        <a:fontRef idx="minor">
          <a:schemeClr val="lt1"/>
        </a:fontRef>
      </xdr:style>
      <xdr:txBody>
        <a:bodyPr vertOverflow="clip" wrap="square" lIns="18288" tIns="0" rIns="0" bIns="0" rtlCol="0" anchor="ctr" upright="1"/>
        <a:lstStyle/>
        <a:p>
          <a:pPr algn="ctr"/>
          <a:r>
            <a:rPr lang="fi-FI" sz="1100" b="1"/>
            <a:t>1. TUOTANTOTULOT- JA MENOT</a:t>
          </a:r>
        </a:p>
      </xdr:txBody>
    </xdr:sp>
    <xdr:clientData/>
  </xdr:twoCellAnchor>
  <xdr:twoCellAnchor>
    <xdr:from>
      <xdr:col>12</xdr:col>
      <xdr:colOff>561219</xdr:colOff>
      <xdr:row>1</xdr:row>
      <xdr:rowOff>8439</xdr:rowOff>
    </xdr:from>
    <xdr:to>
      <xdr:col>14</xdr:col>
      <xdr:colOff>415834</xdr:colOff>
      <xdr:row>3</xdr:row>
      <xdr:rowOff>95870</xdr:rowOff>
    </xdr:to>
    <xdr:sp macro="" textlink="">
      <xdr:nvSpPr>
        <xdr:cNvPr id="4" name="Suorakulmio: Pyöristetyt kulmat 3">
          <a:hlinkClick xmlns:r="http://schemas.openxmlformats.org/officeDocument/2006/relationships" r:id="rId5"/>
          <a:extLst>
            <a:ext uri="{FF2B5EF4-FFF2-40B4-BE49-F238E27FC236}">
              <a16:creationId xmlns:a16="http://schemas.microsoft.com/office/drawing/2014/main" id="{8EF1902F-B8D4-4B96-B9F6-84E8990E1E3C}"/>
            </a:ext>
          </a:extLst>
        </xdr:cNvPr>
        <xdr:cNvSpPr/>
      </xdr:nvSpPr>
      <xdr:spPr bwMode="auto">
        <a:xfrm>
          <a:off x="8438394" y="94164"/>
          <a:ext cx="1130965" cy="306506"/>
        </a:xfrm>
        <a:prstGeom prst="roundRect">
          <a:avLst/>
        </a:prstGeom>
        <a:ln>
          <a:headEnd type="none" w="med" len="med"/>
          <a:tailEnd type="none" w="med" len="med"/>
        </a:ln>
      </xdr:spPr>
      <xdr:style>
        <a:lnRef idx="1">
          <a:schemeClr val="accent1"/>
        </a:lnRef>
        <a:fillRef idx="3">
          <a:schemeClr val="accent1"/>
        </a:fillRef>
        <a:effectRef idx="2">
          <a:schemeClr val="accent1"/>
        </a:effectRef>
        <a:fontRef idx="minor">
          <a:schemeClr val="lt1"/>
        </a:fontRef>
      </xdr:style>
      <xdr:txBody>
        <a:bodyPr vertOverflow="clip" wrap="square" lIns="18288" tIns="0" rIns="0" bIns="0" rtlCol="0" anchor="ctr" upright="1"/>
        <a:lstStyle/>
        <a:p>
          <a:pPr algn="ctr"/>
          <a:r>
            <a:rPr lang="fi-FI" sz="1100" b="1"/>
            <a:t>2. YLEISKULUT</a:t>
          </a:r>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AF91"/>
  <sheetViews>
    <sheetView showGridLines="0" showZeros="0" tabSelected="1" zoomScaleNormal="100" workbookViewId="0">
      <selection activeCell="B3" sqref="B3:D3"/>
    </sheetView>
  </sheetViews>
  <sheetFormatPr defaultRowHeight="12.45"/>
  <cols>
    <col min="1" max="1" width="3.3046875" customWidth="1"/>
    <col min="2" max="2" width="30.15234375" customWidth="1"/>
    <col min="3" max="3" width="5.69140625" customWidth="1"/>
    <col min="4" max="15" width="9.15234375" customWidth="1"/>
    <col min="16" max="16" width="9.69140625" customWidth="1"/>
    <col min="17" max="17" width="3.15234375" customWidth="1"/>
    <col min="18" max="18" width="12.53515625" customWidth="1"/>
  </cols>
  <sheetData>
    <row r="1" spans="2:32" ht="25.5" customHeight="1">
      <c r="F1" s="44"/>
      <c r="G1" s="45"/>
      <c r="H1" s="44"/>
      <c r="I1" s="44"/>
      <c r="J1" s="44"/>
      <c r="K1" s="44"/>
      <c r="L1" s="6"/>
      <c r="M1" s="6"/>
      <c r="N1" s="6"/>
      <c r="O1" s="6"/>
      <c r="P1" s="6"/>
      <c r="Q1" s="6"/>
      <c r="R1" s="6"/>
      <c r="S1" s="22"/>
      <c r="T1" s="3"/>
      <c r="U1" s="3"/>
      <c r="V1" s="3"/>
      <c r="W1" s="3"/>
      <c r="X1" s="3"/>
      <c r="Y1" s="3"/>
      <c r="Z1" s="3"/>
      <c r="AA1" s="3"/>
      <c r="AB1" s="3"/>
      <c r="AC1" s="3"/>
    </row>
    <row r="2" spans="2:32" ht="23.25" customHeight="1">
      <c r="B2" s="248" t="s">
        <v>50</v>
      </c>
      <c r="F2" s="44"/>
      <c r="G2" s="45"/>
      <c r="H2" s="44"/>
      <c r="I2" s="44"/>
      <c r="J2" s="44"/>
      <c r="K2" s="44"/>
      <c r="L2" s="6"/>
      <c r="M2" s="6"/>
      <c r="N2" s="6"/>
      <c r="O2" s="6"/>
      <c r="P2" s="6"/>
      <c r="Q2" s="6"/>
      <c r="R2" s="388"/>
      <c r="S2" s="389"/>
      <c r="T2" s="3"/>
      <c r="U2" s="388"/>
      <c r="V2" s="389"/>
      <c r="W2" s="3"/>
      <c r="X2" s="3"/>
      <c r="Y2" s="3"/>
      <c r="Z2" s="3"/>
      <c r="AA2" s="3"/>
      <c r="AB2" s="3"/>
      <c r="AC2" s="3"/>
    </row>
    <row r="3" spans="2:32" ht="20.149999999999999">
      <c r="B3" s="386" t="s">
        <v>105</v>
      </c>
      <c r="C3" s="386"/>
      <c r="D3" s="386"/>
      <c r="E3" s="144"/>
      <c r="F3" s="387" t="s">
        <v>106</v>
      </c>
      <c r="G3" s="387"/>
      <c r="H3" s="387"/>
      <c r="I3" s="387"/>
      <c r="J3" s="387"/>
      <c r="K3" s="387"/>
      <c r="L3" s="387"/>
      <c r="M3" s="6"/>
      <c r="N3" s="6"/>
      <c r="O3" s="390" t="s">
        <v>49</v>
      </c>
      <c r="P3" s="391"/>
      <c r="Q3" s="6"/>
      <c r="R3" s="62" t="s">
        <v>4</v>
      </c>
      <c r="S3" s="22"/>
      <c r="T3" s="3"/>
      <c r="U3" s="3"/>
      <c r="V3" s="3"/>
      <c r="W3" s="3"/>
      <c r="X3" s="3"/>
      <c r="Y3" s="3"/>
      <c r="Z3" s="3"/>
      <c r="AA3" s="3"/>
      <c r="AB3" s="3"/>
      <c r="AC3" s="3"/>
    </row>
    <row r="4" spans="2:32" ht="10.95" customHeight="1" thickBot="1">
      <c r="B4" s="49"/>
      <c r="C4" s="68"/>
      <c r="D4" s="68"/>
      <c r="E4" s="68"/>
      <c r="F4" s="68"/>
      <c r="G4" s="68"/>
      <c r="H4" s="68"/>
      <c r="I4" s="68"/>
      <c r="J4" s="68"/>
      <c r="K4" s="68"/>
      <c r="L4" s="68"/>
      <c r="M4" s="68"/>
      <c r="N4" s="68"/>
      <c r="O4" s="68"/>
      <c r="P4" s="49"/>
      <c r="Q4" s="49"/>
      <c r="R4" s="49"/>
      <c r="S4" s="211"/>
      <c r="T4" s="211"/>
      <c r="U4" s="211"/>
      <c r="V4" s="211"/>
      <c r="W4" s="211"/>
      <c r="X4" s="211"/>
      <c r="Y4" s="211"/>
      <c r="Z4" s="211"/>
      <c r="AA4" s="211"/>
      <c r="AB4" s="211"/>
      <c r="AC4" s="211"/>
      <c r="AD4" s="212"/>
      <c r="AE4" s="212"/>
      <c r="AF4" s="212"/>
    </row>
    <row r="5" spans="2:32" ht="16.2" customHeight="1">
      <c r="B5" s="366" t="s">
        <v>138</v>
      </c>
      <c r="C5" s="367"/>
      <c r="D5" s="151">
        <v>45352</v>
      </c>
      <c r="E5" s="268">
        <f>D5+31</f>
        <v>45383</v>
      </c>
      <c r="F5" s="268">
        <f t="shared" ref="F5:O5" si="0">E5+31</f>
        <v>45414</v>
      </c>
      <c r="G5" s="268">
        <f t="shared" si="0"/>
        <v>45445</v>
      </c>
      <c r="H5" s="268">
        <f t="shared" si="0"/>
        <v>45476</v>
      </c>
      <c r="I5" s="268">
        <f t="shared" si="0"/>
        <v>45507</v>
      </c>
      <c r="J5" s="268">
        <f t="shared" si="0"/>
        <v>45538</v>
      </c>
      <c r="K5" s="268">
        <f t="shared" si="0"/>
        <v>45569</v>
      </c>
      <c r="L5" s="268">
        <f t="shared" si="0"/>
        <v>45600</v>
      </c>
      <c r="M5" s="268">
        <f t="shared" si="0"/>
        <v>45631</v>
      </c>
      <c r="N5" s="268">
        <f t="shared" si="0"/>
        <v>45662</v>
      </c>
      <c r="O5" s="268">
        <f t="shared" si="0"/>
        <v>45693</v>
      </c>
      <c r="P5" s="269" t="s">
        <v>80</v>
      </c>
      <c r="Q5" s="63"/>
      <c r="R5" s="271" t="s">
        <v>81</v>
      </c>
      <c r="S5" s="223" t="s">
        <v>6</v>
      </c>
      <c r="T5" s="213"/>
      <c r="U5" s="213"/>
      <c r="V5" s="213"/>
      <c r="W5" s="213"/>
      <c r="X5" s="213"/>
      <c r="Y5" s="213"/>
      <c r="Z5" s="213"/>
      <c r="AA5" s="213"/>
      <c r="AB5" s="213"/>
      <c r="AC5" s="213"/>
      <c r="AD5" s="214"/>
      <c r="AE5" s="214"/>
      <c r="AF5" s="215"/>
    </row>
    <row r="6" spans="2:32" ht="12" customHeight="1">
      <c r="B6" s="368" t="s">
        <v>144</v>
      </c>
      <c r="C6" s="369"/>
      <c r="D6" s="161">
        <f>D7*D8</f>
        <v>0</v>
      </c>
      <c r="E6" s="161">
        <f t="shared" ref="E6:O6" si="1">E7*E8</f>
        <v>0</v>
      </c>
      <c r="F6" s="161">
        <f t="shared" si="1"/>
        <v>0</v>
      </c>
      <c r="G6" s="161">
        <f t="shared" si="1"/>
        <v>0</v>
      </c>
      <c r="H6" s="161">
        <f t="shared" si="1"/>
        <v>0</v>
      </c>
      <c r="I6" s="161">
        <f t="shared" si="1"/>
        <v>0</v>
      </c>
      <c r="J6" s="161">
        <f t="shared" si="1"/>
        <v>0</v>
      </c>
      <c r="K6" s="161">
        <f t="shared" si="1"/>
        <v>0</v>
      </c>
      <c r="L6" s="161">
        <f t="shared" si="1"/>
        <v>0</v>
      </c>
      <c r="M6" s="161">
        <f t="shared" si="1"/>
        <v>0</v>
      </c>
      <c r="N6" s="161">
        <f t="shared" si="1"/>
        <v>0</v>
      </c>
      <c r="O6" s="161">
        <f t="shared" si="1"/>
        <v>0</v>
      </c>
      <c r="P6" s="162">
        <f>SUM(D6:O6)</f>
        <v>0</v>
      </c>
      <c r="Q6" s="64"/>
      <c r="R6" s="224">
        <v>0</v>
      </c>
      <c r="S6" s="209"/>
      <c r="T6" s="209"/>
      <c r="U6" s="209"/>
      <c r="V6" s="209"/>
      <c r="W6" s="209"/>
      <c r="X6" s="209"/>
      <c r="Y6" s="209"/>
      <c r="Z6" s="209"/>
      <c r="AA6" s="209"/>
      <c r="AB6" s="209"/>
      <c r="AC6" s="209"/>
      <c r="AD6" s="210"/>
      <c r="AE6" s="210"/>
      <c r="AF6" s="216"/>
    </row>
    <row r="7" spans="2:32" ht="12" customHeight="1">
      <c r="B7" s="360" t="s">
        <v>75</v>
      </c>
      <c r="C7" s="361"/>
      <c r="D7" s="163">
        <v>0</v>
      </c>
      <c r="E7" s="163">
        <f>D7</f>
        <v>0</v>
      </c>
      <c r="F7" s="163">
        <f t="shared" ref="F7:O7" si="2">E7</f>
        <v>0</v>
      </c>
      <c r="G7" s="163">
        <f t="shared" si="2"/>
        <v>0</v>
      </c>
      <c r="H7" s="163">
        <f t="shared" si="2"/>
        <v>0</v>
      </c>
      <c r="I7" s="163">
        <f t="shared" si="2"/>
        <v>0</v>
      </c>
      <c r="J7" s="163">
        <f t="shared" si="2"/>
        <v>0</v>
      </c>
      <c r="K7" s="163">
        <f t="shared" si="2"/>
        <v>0</v>
      </c>
      <c r="L7" s="163">
        <f t="shared" si="2"/>
        <v>0</v>
      </c>
      <c r="M7" s="163">
        <f t="shared" si="2"/>
        <v>0</v>
      </c>
      <c r="N7" s="163">
        <f t="shared" si="2"/>
        <v>0</v>
      </c>
      <c r="O7" s="163">
        <f t="shared" si="2"/>
        <v>0</v>
      </c>
      <c r="P7" s="164">
        <f t="shared" ref="P7:P13" si="3">SUM(D7:O7)</f>
        <v>0</v>
      </c>
      <c r="Q7" s="64"/>
      <c r="R7" s="163">
        <v>0</v>
      </c>
      <c r="S7" s="209"/>
      <c r="T7" s="209"/>
      <c r="U7" s="209"/>
      <c r="V7" s="209"/>
      <c r="W7" s="209"/>
      <c r="X7" s="209"/>
      <c r="Y7" s="209"/>
      <c r="Z7" s="209"/>
      <c r="AA7" s="209"/>
      <c r="AB7" s="209"/>
      <c r="AC7" s="209"/>
      <c r="AD7" s="210"/>
      <c r="AE7" s="210"/>
      <c r="AF7" s="216"/>
    </row>
    <row r="8" spans="2:32" ht="12" customHeight="1">
      <c r="B8" s="362" t="s">
        <v>76</v>
      </c>
      <c r="C8" s="363"/>
      <c r="D8" s="165">
        <v>0</v>
      </c>
      <c r="E8" s="165">
        <f t="shared" ref="E8:O14" si="4">D8</f>
        <v>0</v>
      </c>
      <c r="F8" s="165">
        <f t="shared" si="4"/>
        <v>0</v>
      </c>
      <c r="G8" s="165">
        <f t="shared" si="4"/>
        <v>0</v>
      </c>
      <c r="H8" s="165">
        <f t="shared" si="4"/>
        <v>0</v>
      </c>
      <c r="I8" s="165">
        <f t="shared" si="4"/>
        <v>0</v>
      </c>
      <c r="J8" s="165">
        <f t="shared" si="4"/>
        <v>0</v>
      </c>
      <c r="K8" s="165">
        <f t="shared" si="4"/>
        <v>0</v>
      </c>
      <c r="L8" s="165">
        <f t="shared" si="4"/>
        <v>0</v>
      </c>
      <c r="M8" s="165">
        <f t="shared" si="4"/>
        <v>0</v>
      </c>
      <c r="N8" s="165">
        <f t="shared" si="4"/>
        <v>0</v>
      </c>
      <c r="O8" s="165">
        <f t="shared" si="4"/>
        <v>0</v>
      </c>
      <c r="P8" s="166"/>
      <c r="Q8" s="64"/>
      <c r="R8" s="225">
        <f>IF(R7=0,0,R6/R7)</f>
        <v>0</v>
      </c>
      <c r="S8" s="209"/>
      <c r="T8" s="209"/>
      <c r="U8" s="209"/>
      <c r="V8" s="209"/>
      <c r="W8" s="209"/>
      <c r="X8" s="209"/>
      <c r="Y8" s="209"/>
      <c r="Z8" s="209"/>
      <c r="AA8" s="209"/>
      <c r="AB8" s="209"/>
      <c r="AC8" s="209"/>
      <c r="AD8" s="210"/>
      <c r="AE8" s="210"/>
      <c r="AF8" s="216"/>
    </row>
    <row r="9" spans="2:32" ht="12" customHeight="1">
      <c r="B9" s="368" t="s">
        <v>160</v>
      </c>
      <c r="C9" s="369"/>
      <c r="D9" s="167">
        <f t="shared" ref="D9:O9" si="5">D10*D11</f>
        <v>0</v>
      </c>
      <c r="E9" s="167">
        <f t="shared" si="5"/>
        <v>0</v>
      </c>
      <c r="F9" s="167">
        <f t="shared" si="5"/>
        <v>0</v>
      </c>
      <c r="G9" s="167">
        <f t="shared" si="5"/>
        <v>0</v>
      </c>
      <c r="H9" s="167">
        <f t="shared" si="5"/>
        <v>0</v>
      </c>
      <c r="I9" s="167">
        <f t="shared" si="5"/>
        <v>0</v>
      </c>
      <c r="J9" s="167">
        <f t="shared" si="5"/>
        <v>0</v>
      </c>
      <c r="K9" s="167">
        <f t="shared" si="5"/>
        <v>0</v>
      </c>
      <c r="L9" s="167">
        <f t="shared" si="5"/>
        <v>0</v>
      </c>
      <c r="M9" s="167">
        <f t="shared" si="5"/>
        <v>0</v>
      </c>
      <c r="N9" s="167">
        <f t="shared" si="5"/>
        <v>0</v>
      </c>
      <c r="O9" s="167">
        <f t="shared" si="5"/>
        <v>0</v>
      </c>
      <c r="P9" s="168">
        <f>SUM(D9:O9)</f>
        <v>0</v>
      </c>
      <c r="Q9" s="64"/>
      <c r="R9" s="226"/>
      <c r="S9" s="209"/>
      <c r="T9" s="209"/>
      <c r="U9" s="209"/>
      <c r="V9" s="209"/>
      <c r="W9" s="209"/>
      <c r="X9" s="209"/>
      <c r="Y9" s="209"/>
      <c r="Z9" s="209"/>
      <c r="AA9" s="209"/>
      <c r="AB9" s="209"/>
      <c r="AC9" s="209"/>
      <c r="AD9" s="210"/>
      <c r="AE9" s="210"/>
      <c r="AF9" s="216"/>
    </row>
    <row r="10" spans="2:32" ht="12" customHeight="1">
      <c r="B10" s="360" t="s">
        <v>77</v>
      </c>
      <c r="C10" s="361"/>
      <c r="D10" s="163">
        <v>0</v>
      </c>
      <c r="E10" s="163">
        <f t="shared" si="4"/>
        <v>0</v>
      </c>
      <c r="F10" s="163">
        <f t="shared" si="4"/>
        <v>0</v>
      </c>
      <c r="G10" s="163">
        <f t="shared" si="4"/>
        <v>0</v>
      </c>
      <c r="H10" s="163">
        <f t="shared" si="4"/>
        <v>0</v>
      </c>
      <c r="I10" s="163">
        <f t="shared" si="4"/>
        <v>0</v>
      </c>
      <c r="J10" s="163">
        <f t="shared" si="4"/>
        <v>0</v>
      </c>
      <c r="K10" s="163">
        <f t="shared" si="4"/>
        <v>0</v>
      </c>
      <c r="L10" s="163">
        <f t="shared" si="4"/>
        <v>0</v>
      </c>
      <c r="M10" s="163">
        <f t="shared" si="4"/>
        <v>0</v>
      </c>
      <c r="N10" s="163">
        <f t="shared" si="4"/>
        <v>0</v>
      </c>
      <c r="O10" s="163">
        <f t="shared" si="4"/>
        <v>0</v>
      </c>
      <c r="P10" s="164">
        <f t="shared" si="3"/>
        <v>0</v>
      </c>
      <c r="Q10" s="64"/>
      <c r="R10" s="163"/>
      <c r="S10" s="209"/>
      <c r="T10" s="209"/>
      <c r="U10" s="209"/>
      <c r="V10" s="209"/>
      <c r="W10" s="209"/>
      <c r="X10" s="209"/>
      <c r="Y10" s="209"/>
      <c r="Z10" s="209"/>
      <c r="AA10" s="209"/>
      <c r="AB10" s="209"/>
      <c r="AC10" s="209"/>
      <c r="AD10" s="210"/>
      <c r="AE10" s="210"/>
      <c r="AF10" s="216"/>
    </row>
    <row r="11" spans="2:32" ht="12" customHeight="1">
      <c r="B11" s="362" t="s">
        <v>78</v>
      </c>
      <c r="C11" s="363"/>
      <c r="D11" s="165">
        <v>0</v>
      </c>
      <c r="E11" s="165">
        <f t="shared" si="4"/>
        <v>0</v>
      </c>
      <c r="F11" s="165">
        <f t="shared" si="4"/>
        <v>0</v>
      </c>
      <c r="G11" s="165">
        <f t="shared" si="4"/>
        <v>0</v>
      </c>
      <c r="H11" s="165">
        <f t="shared" si="4"/>
        <v>0</v>
      </c>
      <c r="I11" s="165">
        <f t="shared" si="4"/>
        <v>0</v>
      </c>
      <c r="J11" s="165">
        <f t="shared" si="4"/>
        <v>0</v>
      </c>
      <c r="K11" s="165">
        <f t="shared" si="4"/>
        <v>0</v>
      </c>
      <c r="L11" s="165">
        <f t="shared" si="4"/>
        <v>0</v>
      </c>
      <c r="M11" s="165">
        <f t="shared" si="4"/>
        <v>0</v>
      </c>
      <c r="N11" s="165">
        <f t="shared" si="4"/>
        <v>0</v>
      </c>
      <c r="O11" s="165">
        <f t="shared" si="4"/>
        <v>0</v>
      </c>
      <c r="P11" s="166"/>
      <c r="Q11" s="64"/>
      <c r="R11" s="225">
        <f>IF(R10=0,0,R9/R10)</f>
        <v>0</v>
      </c>
      <c r="S11" s="209"/>
      <c r="T11" s="209"/>
      <c r="U11" s="209"/>
      <c r="V11" s="209"/>
      <c r="W11" s="209"/>
      <c r="X11" s="209"/>
      <c r="Y11" s="209"/>
      <c r="Z11" s="209"/>
      <c r="AA11" s="209"/>
      <c r="AB11" s="209"/>
      <c r="AC11" s="209"/>
      <c r="AD11" s="210"/>
      <c r="AE11" s="210"/>
      <c r="AF11" s="216"/>
    </row>
    <row r="12" spans="2:32" ht="12" customHeight="1">
      <c r="B12" s="368" t="s">
        <v>145</v>
      </c>
      <c r="C12" s="369"/>
      <c r="D12" s="167">
        <f t="shared" ref="D12:O12" si="6">D13*D14</f>
        <v>0</v>
      </c>
      <c r="E12" s="167">
        <f t="shared" si="6"/>
        <v>0</v>
      </c>
      <c r="F12" s="167">
        <f t="shared" si="6"/>
        <v>0</v>
      </c>
      <c r="G12" s="167">
        <f t="shared" si="6"/>
        <v>0</v>
      </c>
      <c r="H12" s="167">
        <f t="shared" si="6"/>
        <v>0</v>
      </c>
      <c r="I12" s="167">
        <f t="shared" si="6"/>
        <v>0</v>
      </c>
      <c r="J12" s="167">
        <f t="shared" si="6"/>
        <v>0</v>
      </c>
      <c r="K12" s="167">
        <f t="shared" si="6"/>
        <v>0</v>
      </c>
      <c r="L12" s="167">
        <f t="shared" si="6"/>
        <v>0</v>
      </c>
      <c r="M12" s="167">
        <f t="shared" si="6"/>
        <v>0</v>
      </c>
      <c r="N12" s="167">
        <f t="shared" si="6"/>
        <v>0</v>
      </c>
      <c r="O12" s="167">
        <f t="shared" si="6"/>
        <v>0</v>
      </c>
      <c r="P12" s="168">
        <f>SUM(D12:O12)</f>
        <v>0</v>
      </c>
      <c r="Q12" s="64"/>
      <c r="R12" s="226"/>
      <c r="S12" s="210"/>
      <c r="T12" s="209"/>
      <c r="U12" s="209"/>
      <c r="V12" s="209"/>
      <c r="W12" s="209"/>
      <c r="X12" s="209"/>
      <c r="Y12" s="209"/>
      <c r="Z12" s="209"/>
      <c r="AA12" s="209"/>
      <c r="AB12" s="209"/>
      <c r="AC12" s="209"/>
      <c r="AD12" s="210"/>
      <c r="AE12" s="210"/>
      <c r="AF12" s="216"/>
    </row>
    <row r="13" spans="2:32" ht="12" customHeight="1">
      <c r="B13" s="360" t="s">
        <v>77</v>
      </c>
      <c r="C13" s="361"/>
      <c r="D13" s="163"/>
      <c r="E13" s="163">
        <f t="shared" si="4"/>
        <v>0</v>
      </c>
      <c r="F13" s="163">
        <f t="shared" si="4"/>
        <v>0</v>
      </c>
      <c r="G13" s="163">
        <f t="shared" si="4"/>
        <v>0</v>
      </c>
      <c r="H13" s="163">
        <f t="shared" si="4"/>
        <v>0</v>
      </c>
      <c r="I13" s="163">
        <f t="shared" si="4"/>
        <v>0</v>
      </c>
      <c r="J13" s="163">
        <f t="shared" si="4"/>
        <v>0</v>
      </c>
      <c r="K13" s="163">
        <f t="shared" si="4"/>
        <v>0</v>
      </c>
      <c r="L13" s="163">
        <f t="shared" si="4"/>
        <v>0</v>
      </c>
      <c r="M13" s="163">
        <f t="shared" si="4"/>
        <v>0</v>
      </c>
      <c r="N13" s="163">
        <f t="shared" si="4"/>
        <v>0</v>
      </c>
      <c r="O13" s="163">
        <f t="shared" si="4"/>
        <v>0</v>
      </c>
      <c r="P13" s="164">
        <f t="shared" si="3"/>
        <v>0</v>
      </c>
      <c r="Q13" s="64"/>
      <c r="R13" s="163"/>
      <c r="S13" s="209"/>
      <c r="T13" s="209"/>
      <c r="U13" s="209"/>
      <c r="V13" s="209"/>
      <c r="W13" s="209"/>
      <c r="X13" s="209"/>
      <c r="Y13" s="209"/>
      <c r="Z13" s="209"/>
      <c r="AA13" s="209"/>
      <c r="AB13" s="209"/>
      <c r="AC13" s="209"/>
      <c r="AD13" s="210"/>
      <c r="AE13" s="210"/>
      <c r="AF13" s="216"/>
    </row>
    <row r="14" spans="2:32" ht="12" customHeight="1">
      <c r="B14" s="362" t="s">
        <v>78</v>
      </c>
      <c r="C14" s="363"/>
      <c r="D14" s="165">
        <v>0</v>
      </c>
      <c r="E14" s="165">
        <f t="shared" si="4"/>
        <v>0</v>
      </c>
      <c r="F14" s="165">
        <f t="shared" si="4"/>
        <v>0</v>
      </c>
      <c r="G14" s="165">
        <f t="shared" si="4"/>
        <v>0</v>
      </c>
      <c r="H14" s="165">
        <f t="shared" si="4"/>
        <v>0</v>
      </c>
      <c r="I14" s="165">
        <f t="shared" si="4"/>
        <v>0</v>
      </c>
      <c r="J14" s="165">
        <f t="shared" si="4"/>
        <v>0</v>
      </c>
      <c r="K14" s="165">
        <f t="shared" si="4"/>
        <v>0</v>
      </c>
      <c r="L14" s="165">
        <f t="shared" si="4"/>
        <v>0</v>
      </c>
      <c r="M14" s="165">
        <f t="shared" si="4"/>
        <v>0</v>
      </c>
      <c r="N14" s="165">
        <f t="shared" si="4"/>
        <v>0</v>
      </c>
      <c r="O14" s="165">
        <f t="shared" si="4"/>
        <v>0</v>
      </c>
      <c r="P14" s="169"/>
      <c r="Q14" s="67"/>
      <c r="R14" s="225">
        <f>IF(R13=0,0,R12/R13)</f>
        <v>0</v>
      </c>
      <c r="S14" s="209"/>
      <c r="T14" s="209"/>
      <c r="U14" s="209">
        <v>0</v>
      </c>
      <c r="V14" s="209"/>
      <c r="W14" s="209"/>
      <c r="X14" s="209"/>
      <c r="Y14" s="209"/>
      <c r="Z14" s="209"/>
      <c r="AA14" s="209"/>
      <c r="AB14" s="209"/>
      <c r="AC14" s="209"/>
      <c r="AD14" s="210"/>
      <c r="AE14" s="210"/>
      <c r="AF14" s="216"/>
    </row>
    <row r="15" spans="2:32" ht="12" customHeight="1">
      <c r="B15" s="368" t="s">
        <v>146</v>
      </c>
      <c r="C15" s="369"/>
      <c r="D15" s="167">
        <f t="shared" ref="D15:O15" si="7">D16*D17</f>
        <v>0</v>
      </c>
      <c r="E15" s="167">
        <f t="shared" si="7"/>
        <v>0</v>
      </c>
      <c r="F15" s="167">
        <f t="shared" si="7"/>
        <v>0</v>
      </c>
      <c r="G15" s="167">
        <f t="shared" si="7"/>
        <v>0</v>
      </c>
      <c r="H15" s="167">
        <f t="shared" si="7"/>
        <v>0</v>
      </c>
      <c r="I15" s="167">
        <f t="shared" si="7"/>
        <v>0</v>
      </c>
      <c r="J15" s="167">
        <f t="shared" si="7"/>
        <v>0</v>
      </c>
      <c r="K15" s="167">
        <f t="shared" si="7"/>
        <v>0</v>
      </c>
      <c r="L15" s="167">
        <f t="shared" si="7"/>
        <v>0</v>
      </c>
      <c r="M15" s="167">
        <f t="shared" si="7"/>
        <v>0</v>
      </c>
      <c r="N15" s="167">
        <f t="shared" si="7"/>
        <v>0</v>
      </c>
      <c r="O15" s="167">
        <f t="shared" si="7"/>
        <v>0</v>
      </c>
      <c r="P15" s="168">
        <f>SUM(D15:O15)</f>
        <v>0</v>
      </c>
      <c r="Q15" s="64"/>
      <c r="R15" s="226"/>
      <c r="S15" s="209"/>
      <c r="T15" s="209"/>
      <c r="U15" s="209"/>
      <c r="V15" s="209"/>
      <c r="W15" s="209"/>
      <c r="X15" s="209"/>
      <c r="Y15" s="209"/>
      <c r="Z15" s="209"/>
      <c r="AA15" s="209"/>
      <c r="AB15" s="209"/>
      <c r="AC15" s="209"/>
      <c r="AD15" s="210"/>
      <c r="AE15" s="210"/>
      <c r="AF15" s="216"/>
    </row>
    <row r="16" spans="2:32" ht="12" customHeight="1">
      <c r="B16" s="360" t="s">
        <v>79</v>
      </c>
      <c r="C16" s="361"/>
      <c r="D16" s="163">
        <v>0</v>
      </c>
      <c r="E16" s="163">
        <f t="shared" ref="E16:O16" si="8">D16</f>
        <v>0</v>
      </c>
      <c r="F16" s="163">
        <f t="shared" si="8"/>
        <v>0</v>
      </c>
      <c r="G16" s="163">
        <f t="shared" si="8"/>
        <v>0</v>
      </c>
      <c r="H16" s="163">
        <f t="shared" si="8"/>
        <v>0</v>
      </c>
      <c r="I16" s="163">
        <f t="shared" si="8"/>
        <v>0</v>
      </c>
      <c r="J16" s="163">
        <f t="shared" si="8"/>
        <v>0</v>
      </c>
      <c r="K16" s="163">
        <f t="shared" si="8"/>
        <v>0</v>
      </c>
      <c r="L16" s="163">
        <f t="shared" si="8"/>
        <v>0</v>
      </c>
      <c r="M16" s="163">
        <f t="shared" si="8"/>
        <v>0</v>
      </c>
      <c r="N16" s="163">
        <f t="shared" si="8"/>
        <v>0</v>
      </c>
      <c r="O16" s="163">
        <f t="shared" si="8"/>
        <v>0</v>
      </c>
      <c r="P16" s="164">
        <f>SUM(D16:O16)</f>
        <v>0</v>
      </c>
      <c r="Q16" s="64"/>
      <c r="R16" s="163"/>
      <c r="S16" s="209"/>
      <c r="T16" s="209"/>
      <c r="U16" s="209"/>
      <c r="V16" s="209"/>
      <c r="W16" s="209">
        <v>0</v>
      </c>
      <c r="X16" s="209"/>
      <c r="Y16" s="209"/>
      <c r="Z16" s="209"/>
      <c r="AA16" s="209"/>
      <c r="AB16" s="209"/>
      <c r="AC16" s="209"/>
      <c r="AD16" s="210"/>
      <c r="AE16" s="210"/>
      <c r="AF16" s="216"/>
    </row>
    <row r="17" spans="2:32" ht="12" customHeight="1">
      <c r="B17" s="362" t="s">
        <v>78</v>
      </c>
      <c r="C17" s="363"/>
      <c r="D17" s="165">
        <v>0</v>
      </c>
      <c r="E17" s="165">
        <f t="shared" ref="E17:O17" si="9">D17</f>
        <v>0</v>
      </c>
      <c r="F17" s="165">
        <f t="shared" si="9"/>
        <v>0</v>
      </c>
      <c r="G17" s="165">
        <f t="shared" si="9"/>
        <v>0</v>
      </c>
      <c r="H17" s="165">
        <f t="shared" si="9"/>
        <v>0</v>
      </c>
      <c r="I17" s="165">
        <f t="shared" si="9"/>
        <v>0</v>
      </c>
      <c r="J17" s="165">
        <f t="shared" si="9"/>
        <v>0</v>
      </c>
      <c r="K17" s="165">
        <f t="shared" si="9"/>
        <v>0</v>
      </c>
      <c r="L17" s="165">
        <f t="shared" si="9"/>
        <v>0</v>
      </c>
      <c r="M17" s="165">
        <f t="shared" si="9"/>
        <v>0</v>
      </c>
      <c r="N17" s="165">
        <f t="shared" si="9"/>
        <v>0</v>
      </c>
      <c r="O17" s="165">
        <f t="shared" si="9"/>
        <v>0</v>
      </c>
      <c r="P17" s="169"/>
      <c r="Q17" s="67"/>
      <c r="R17" s="225">
        <f>IF(R16=0,0,R15/R16)</f>
        <v>0</v>
      </c>
      <c r="S17" s="209"/>
      <c r="T17" s="209"/>
      <c r="U17" s="209"/>
      <c r="V17" s="209"/>
      <c r="W17" s="209"/>
      <c r="X17" s="209"/>
      <c r="Y17" s="209"/>
      <c r="Z17" s="209"/>
      <c r="AA17" s="209"/>
      <c r="AB17" s="209"/>
      <c r="AC17" s="209"/>
      <c r="AD17" s="210"/>
      <c r="AE17" s="210"/>
      <c r="AF17" s="216"/>
    </row>
    <row r="18" spans="2:32" ht="12" customHeight="1">
      <c r="B18" s="368" t="s">
        <v>147</v>
      </c>
      <c r="C18" s="369"/>
      <c r="D18" s="167">
        <f t="shared" ref="D18:O18" si="10">D19*D20</f>
        <v>0</v>
      </c>
      <c r="E18" s="167">
        <f t="shared" si="10"/>
        <v>0</v>
      </c>
      <c r="F18" s="167">
        <f t="shared" si="10"/>
        <v>0</v>
      </c>
      <c r="G18" s="167">
        <f t="shared" si="10"/>
        <v>0</v>
      </c>
      <c r="H18" s="167">
        <f t="shared" si="10"/>
        <v>0</v>
      </c>
      <c r="I18" s="167">
        <f t="shared" si="10"/>
        <v>0</v>
      </c>
      <c r="J18" s="167">
        <f t="shared" si="10"/>
        <v>0</v>
      </c>
      <c r="K18" s="167">
        <f t="shared" si="10"/>
        <v>0</v>
      </c>
      <c r="L18" s="167">
        <f t="shared" si="10"/>
        <v>0</v>
      </c>
      <c r="M18" s="167">
        <f t="shared" si="10"/>
        <v>0</v>
      </c>
      <c r="N18" s="167">
        <f t="shared" si="10"/>
        <v>0</v>
      </c>
      <c r="O18" s="167">
        <f t="shared" si="10"/>
        <v>0</v>
      </c>
      <c r="P18" s="168">
        <f>SUM(D18:O18)</f>
        <v>0</v>
      </c>
      <c r="Q18" s="64"/>
      <c r="R18" s="226"/>
      <c r="S18" s="209"/>
      <c r="T18" s="209"/>
      <c r="U18" s="209"/>
      <c r="V18" s="209"/>
      <c r="W18" s="209"/>
      <c r="X18" s="209"/>
      <c r="Y18" s="209"/>
      <c r="Z18" s="209"/>
      <c r="AA18" s="209"/>
      <c r="AB18" s="209"/>
      <c r="AC18" s="209"/>
      <c r="AD18" s="210"/>
      <c r="AE18" s="210"/>
      <c r="AF18" s="216"/>
    </row>
    <row r="19" spans="2:32" ht="12" customHeight="1">
      <c r="B19" s="360" t="s">
        <v>79</v>
      </c>
      <c r="C19" s="361"/>
      <c r="D19" s="163">
        <v>0</v>
      </c>
      <c r="E19" s="163">
        <f t="shared" ref="E19:O19" si="11">D19</f>
        <v>0</v>
      </c>
      <c r="F19" s="163">
        <f t="shared" si="11"/>
        <v>0</v>
      </c>
      <c r="G19" s="163">
        <f t="shared" si="11"/>
        <v>0</v>
      </c>
      <c r="H19" s="163">
        <f t="shared" si="11"/>
        <v>0</v>
      </c>
      <c r="I19" s="163">
        <f t="shared" si="11"/>
        <v>0</v>
      </c>
      <c r="J19" s="163">
        <f t="shared" si="11"/>
        <v>0</v>
      </c>
      <c r="K19" s="163">
        <f t="shared" si="11"/>
        <v>0</v>
      </c>
      <c r="L19" s="163">
        <f t="shared" si="11"/>
        <v>0</v>
      </c>
      <c r="M19" s="163">
        <f t="shared" si="11"/>
        <v>0</v>
      </c>
      <c r="N19" s="163">
        <f t="shared" si="11"/>
        <v>0</v>
      </c>
      <c r="O19" s="163">
        <f t="shared" si="11"/>
        <v>0</v>
      </c>
      <c r="P19" s="164">
        <f>SUM(D19:O19)</f>
        <v>0</v>
      </c>
      <c r="Q19" s="64"/>
      <c r="R19" s="163"/>
      <c r="S19" s="209"/>
      <c r="T19" s="209"/>
      <c r="U19" s="209"/>
      <c r="V19" s="209"/>
      <c r="W19" s="209"/>
      <c r="X19" s="209"/>
      <c r="Y19" s="209"/>
      <c r="Z19" s="209"/>
      <c r="AA19" s="209"/>
      <c r="AB19" s="209"/>
      <c r="AC19" s="209"/>
      <c r="AD19" s="210"/>
      <c r="AE19" s="210"/>
      <c r="AF19" s="216"/>
    </row>
    <row r="20" spans="2:32" ht="12" customHeight="1" thickBot="1">
      <c r="B20" s="364" t="s">
        <v>78</v>
      </c>
      <c r="C20" s="365"/>
      <c r="D20" s="170">
        <v>0</v>
      </c>
      <c r="E20" s="170">
        <f t="shared" ref="E20:O20" si="12">D20</f>
        <v>0</v>
      </c>
      <c r="F20" s="170">
        <f t="shared" si="12"/>
        <v>0</v>
      </c>
      <c r="G20" s="170">
        <f t="shared" si="12"/>
        <v>0</v>
      </c>
      <c r="H20" s="170">
        <f t="shared" si="12"/>
        <v>0</v>
      </c>
      <c r="I20" s="170">
        <f t="shared" si="12"/>
        <v>0</v>
      </c>
      <c r="J20" s="170">
        <f t="shared" si="12"/>
        <v>0</v>
      </c>
      <c r="K20" s="170">
        <f t="shared" si="12"/>
        <v>0</v>
      </c>
      <c r="L20" s="170">
        <f t="shared" si="12"/>
        <v>0</v>
      </c>
      <c r="M20" s="170">
        <f t="shared" si="12"/>
        <v>0</v>
      </c>
      <c r="N20" s="170">
        <f t="shared" si="12"/>
        <v>0</v>
      </c>
      <c r="O20" s="170">
        <f t="shared" si="12"/>
        <v>0</v>
      </c>
      <c r="P20" s="171"/>
      <c r="Q20" s="67"/>
      <c r="R20" s="227">
        <f>IF(R19=0,0,R18/R19)</f>
        <v>0</v>
      </c>
      <c r="S20" s="209"/>
      <c r="T20" s="209"/>
      <c r="U20" s="209"/>
      <c r="V20" s="209"/>
      <c r="W20" s="209"/>
      <c r="X20" s="209"/>
      <c r="Y20" s="209"/>
      <c r="Z20" s="209"/>
      <c r="AA20" s="209"/>
      <c r="AB20" s="209"/>
      <c r="AC20" s="209"/>
      <c r="AD20" s="210"/>
      <c r="AE20" s="210"/>
      <c r="AF20" s="216"/>
    </row>
    <row r="21" spans="2:32" ht="16.2" customHeight="1" thickTop="1" thickBot="1">
      <c r="B21" s="65" t="s">
        <v>148</v>
      </c>
      <c r="C21" s="112"/>
      <c r="D21" s="172">
        <f>D6+D9+D12+D15+D18</f>
        <v>0</v>
      </c>
      <c r="E21" s="172">
        <f t="shared" ref="E21:O21" si="13">E6+E9+E12+E15+E18</f>
        <v>0</v>
      </c>
      <c r="F21" s="172">
        <f t="shared" si="13"/>
        <v>0</v>
      </c>
      <c r="G21" s="172">
        <f t="shared" si="13"/>
        <v>0</v>
      </c>
      <c r="H21" s="172">
        <f>H6+H9+H12+H15+H18</f>
        <v>0</v>
      </c>
      <c r="I21" s="172">
        <f t="shared" si="13"/>
        <v>0</v>
      </c>
      <c r="J21" s="172">
        <f t="shared" si="13"/>
        <v>0</v>
      </c>
      <c r="K21" s="172">
        <f t="shared" si="13"/>
        <v>0</v>
      </c>
      <c r="L21" s="172">
        <f t="shared" si="13"/>
        <v>0</v>
      </c>
      <c r="M21" s="172">
        <f t="shared" si="13"/>
        <v>0</v>
      </c>
      <c r="N21" s="172">
        <f t="shared" si="13"/>
        <v>0</v>
      </c>
      <c r="O21" s="172">
        <f t="shared" si="13"/>
        <v>0</v>
      </c>
      <c r="P21" s="173">
        <f>P6+P9+P12+P15+P18</f>
        <v>0</v>
      </c>
      <c r="Q21" s="69"/>
      <c r="R21" s="172">
        <f>R6+R9+R12+R15+R18</f>
        <v>0</v>
      </c>
      <c r="S21" s="209"/>
      <c r="T21" s="209"/>
      <c r="U21" s="209"/>
      <c r="V21" s="209"/>
      <c r="W21" s="209"/>
      <c r="X21" s="209"/>
      <c r="Y21" s="209"/>
      <c r="Z21" s="209"/>
      <c r="AA21" s="209"/>
      <c r="AB21" s="209"/>
      <c r="AC21" s="209"/>
      <c r="AD21" s="210"/>
      <c r="AE21" s="210"/>
      <c r="AF21" s="216"/>
    </row>
    <row r="22" spans="2:32" ht="6" customHeight="1" thickBot="1">
      <c r="B22" s="66"/>
      <c r="C22" s="66"/>
      <c r="D22" s="174"/>
      <c r="E22" s="174"/>
      <c r="F22" s="174"/>
      <c r="G22" s="174"/>
      <c r="H22" s="174"/>
      <c r="I22" s="174"/>
      <c r="J22" s="174"/>
      <c r="K22" s="174"/>
      <c r="L22" s="174"/>
      <c r="M22" s="174"/>
      <c r="N22" s="174"/>
      <c r="O22" s="174"/>
      <c r="P22" s="174"/>
      <c r="Q22" s="66"/>
      <c r="R22" s="232"/>
      <c r="S22" s="217"/>
      <c r="T22" s="217"/>
      <c r="U22" s="217"/>
      <c r="V22" s="217"/>
      <c r="W22" s="217"/>
      <c r="X22" s="217"/>
      <c r="Y22" s="217"/>
      <c r="Z22" s="217"/>
      <c r="AA22" s="217"/>
      <c r="AB22" s="217"/>
      <c r="AC22" s="217"/>
      <c r="AD22" s="66"/>
      <c r="AE22" s="66"/>
      <c r="AF22" s="218"/>
    </row>
    <row r="23" spans="2:32" ht="16.2" customHeight="1">
      <c r="B23" s="272" t="s">
        <v>139</v>
      </c>
      <c r="C23" s="273"/>
      <c r="D23" s="274">
        <f t="shared" ref="D23:P23" si="14">D5</f>
        <v>45352</v>
      </c>
      <c r="E23" s="274">
        <f t="shared" si="14"/>
        <v>45383</v>
      </c>
      <c r="F23" s="274">
        <f t="shared" si="14"/>
        <v>45414</v>
      </c>
      <c r="G23" s="274">
        <f t="shared" si="14"/>
        <v>45445</v>
      </c>
      <c r="H23" s="274">
        <f t="shared" si="14"/>
        <v>45476</v>
      </c>
      <c r="I23" s="274">
        <f t="shared" si="14"/>
        <v>45507</v>
      </c>
      <c r="J23" s="274">
        <f t="shared" si="14"/>
        <v>45538</v>
      </c>
      <c r="K23" s="274">
        <f t="shared" si="14"/>
        <v>45569</v>
      </c>
      <c r="L23" s="274">
        <f t="shared" si="14"/>
        <v>45600</v>
      </c>
      <c r="M23" s="274">
        <f t="shared" si="14"/>
        <v>45631</v>
      </c>
      <c r="N23" s="274">
        <f t="shared" si="14"/>
        <v>45662</v>
      </c>
      <c r="O23" s="274">
        <f t="shared" si="14"/>
        <v>45693</v>
      </c>
      <c r="P23" s="269" t="str">
        <f t="shared" si="14"/>
        <v>Yhteensä</v>
      </c>
      <c r="Q23" s="63"/>
      <c r="R23" s="275" t="str">
        <f>R5</f>
        <v>Edellinen kausi</v>
      </c>
      <c r="S23" s="209"/>
      <c r="T23" s="209"/>
      <c r="U23" s="209"/>
      <c r="V23" s="209"/>
      <c r="W23" s="209"/>
      <c r="X23" s="209"/>
      <c r="Y23" s="209"/>
      <c r="Z23" s="209"/>
      <c r="AA23" s="209"/>
      <c r="AB23" s="209"/>
      <c r="AC23" s="209"/>
      <c r="AD23" s="210"/>
      <c r="AE23" s="210"/>
      <c r="AF23" s="216"/>
    </row>
    <row r="24" spans="2:32" ht="12" customHeight="1">
      <c r="B24" s="380" t="s">
        <v>149</v>
      </c>
      <c r="C24" s="381"/>
      <c r="D24" s="175">
        <f t="shared" ref="D24:O24" si="15">D25*D26</f>
        <v>0</v>
      </c>
      <c r="E24" s="175">
        <f t="shared" si="15"/>
        <v>0</v>
      </c>
      <c r="F24" s="175">
        <f t="shared" si="15"/>
        <v>0</v>
      </c>
      <c r="G24" s="175">
        <f t="shared" si="15"/>
        <v>0</v>
      </c>
      <c r="H24" s="175">
        <f t="shared" si="15"/>
        <v>0</v>
      </c>
      <c r="I24" s="175">
        <f t="shared" si="15"/>
        <v>0</v>
      </c>
      <c r="J24" s="175">
        <f t="shared" si="15"/>
        <v>0</v>
      </c>
      <c r="K24" s="175">
        <f t="shared" si="15"/>
        <v>0</v>
      </c>
      <c r="L24" s="175">
        <f t="shared" si="15"/>
        <v>0</v>
      </c>
      <c r="M24" s="175">
        <f t="shared" si="15"/>
        <v>0</v>
      </c>
      <c r="N24" s="175">
        <f t="shared" si="15"/>
        <v>0</v>
      </c>
      <c r="O24" s="175">
        <f t="shared" si="15"/>
        <v>0</v>
      </c>
      <c r="P24" s="162">
        <f>SUM(D24:O24)</f>
        <v>0</v>
      </c>
      <c r="Q24" s="69"/>
      <c r="R24" s="228"/>
      <c r="S24" s="210"/>
      <c r="T24" s="210"/>
      <c r="U24" s="210"/>
      <c r="V24" s="210"/>
      <c r="W24" s="210"/>
      <c r="X24" s="210"/>
      <c r="Y24" s="210"/>
      <c r="Z24" s="210"/>
      <c r="AA24" s="210"/>
      <c r="AB24" s="210"/>
      <c r="AC24" s="210"/>
      <c r="AD24" s="210"/>
      <c r="AE24" s="210"/>
      <c r="AF24" s="216"/>
    </row>
    <row r="25" spans="2:32" ht="12" customHeight="1">
      <c r="B25" s="360" t="s">
        <v>142</v>
      </c>
      <c r="C25" s="361"/>
      <c r="D25" s="176">
        <v>0</v>
      </c>
      <c r="E25" s="176">
        <f t="shared" ref="E25:O25" si="16">D25</f>
        <v>0</v>
      </c>
      <c r="F25" s="176">
        <f t="shared" si="16"/>
        <v>0</v>
      </c>
      <c r="G25" s="176">
        <f t="shared" si="16"/>
        <v>0</v>
      </c>
      <c r="H25" s="176">
        <f t="shared" si="16"/>
        <v>0</v>
      </c>
      <c r="I25" s="176">
        <f t="shared" si="16"/>
        <v>0</v>
      </c>
      <c r="J25" s="176">
        <f t="shared" si="16"/>
        <v>0</v>
      </c>
      <c r="K25" s="176">
        <f t="shared" si="16"/>
        <v>0</v>
      </c>
      <c r="L25" s="176">
        <f t="shared" si="16"/>
        <v>0</v>
      </c>
      <c r="M25" s="176">
        <f t="shared" si="16"/>
        <v>0</v>
      </c>
      <c r="N25" s="176">
        <f t="shared" si="16"/>
        <v>0</v>
      </c>
      <c r="O25" s="176">
        <f t="shared" si="16"/>
        <v>0</v>
      </c>
      <c r="P25" s="177">
        <f>SUM(D25:O25)</f>
        <v>0</v>
      </c>
      <c r="Q25" s="64"/>
      <c r="R25" s="163"/>
      <c r="S25" s="210"/>
      <c r="T25" s="210"/>
      <c r="U25" s="210"/>
      <c r="V25" s="210"/>
      <c r="W25" s="210"/>
      <c r="X25" s="210"/>
      <c r="Y25" s="210"/>
      <c r="Z25" s="210"/>
      <c r="AA25" s="210"/>
      <c r="AB25" s="210"/>
      <c r="AC25" s="210"/>
      <c r="AD25" s="210"/>
      <c r="AE25" s="210"/>
      <c r="AF25" s="216"/>
    </row>
    <row r="26" spans="2:32" ht="12" customHeight="1">
      <c r="B26" s="362" t="s">
        <v>82</v>
      </c>
      <c r="C26" s="363"/>
      <c r="D26" s="165">
        <v>0</v>
      </c>
      <c r="E26" s="165">
        <f t="shared" ref="E26:O26" si="17">D26</f>
        <v>0</v>
      </c>
      <c r="F26" s="165">
        <f t="shared" si="17"/>
        <v>0</v>
      </c>
      <c r="G26" s="165">
        <f t="shared" si="17"/>
        <v>0</v>
      </c>
      <c r="H26" s="165">
        <f t="shared" si="17"/>
        <v>0</v>
      </c>
      <c r="I26" s="165">
        <f t="shared" si="17"/>
        <v>0</v>
      </c>
      <c r="J26" s="165">
        <f t="shared" si="17"/>
        <v>0</v>
      </c>
      <c r="K26" s="165">
        <f t="shared" si="17"/>
        <v>0</v>
      </c>
      <c r="L26" s="165">
        <f t="shared" si="17"/>
        <v>0</v>
      </c>
      <c r="M26" s="165">
        <f t="shared" si="17"/>
        <v>0</v>
      </c>
      <c r="N26" s="165">
        <f t="shared" si="17"/>
        <v>0</v>
      </c>
      <c r="O26" s="165">
        <f t="shared" si="17"/>
        <v>0</v>
      </c>
      <c r="P26" s="169"/>
      <c r="Q26" s="67"/>
      <c r="R26" s="225">
        <f>IF(R25=0,0,R24/R25)</f>
        <v>0</v>
      </c>
      <c r="S26" s="210"/>
      <c r="T26" s="210"/>
      <c r="U26" s="210"/>
      <c r="V26" s="210"/>
      <c r="W26" s="210"/>
      <c r="X26" s="210"/>
      <c r="Y26" s="210"/>
      <c r="Z26" s="210"/>
      <c r="AA26" s="210"/>
      <c r="AB26" s="210"/>
      <c r="AC26" s="210"/>
      <c r="AD26" s="210"/>
      <c r="AE26" s="210"/>
      <c r="AF26" s="216"/>
    </row>
    <row r="27" spans="2:32" ht="12" customHeight="1">
      <c r="B27" s="375" t="s">
        <v>150</v>
      </c>
      <c r="C27" s="376"/>
      <c r="D27" s="167">
        <f t="shared" ref="D27:O27" si="18">D28*D29</f>
        <v>0</v>
      </c>
      <c r="E27" s="167">
        <f t="shared" si="18"/>
        <v>0</v>
      </c>
      <c r="F27" s="167">
        <f t="shared" si="18"/>
        <v>0</v>
      </c>
      <c r="G27" s="167">
        <f t="shared" si="18"/>
        <v>0</v>
      </c>
      <c r="H27" s="167">
        <f t="shared" si="18"/>
        <v>0</v>
      </c>
      <c r="I27" s="167">
        <f t="shared" si="18"/>
        <v>0</v>
      </c>
      <c r="J27" s="167">
        <f t="shared" si="18"/>
        <v>0</v>
      </c>
      <c r="K27" s="167">
        <f t="shared" si="18"/>
        <v>0</v>
      </c>
      <c r="L27" s="167">
        <f t="shared" si="18"/>
        <v>0</v>
      </c>
      <c r="M27" s="167">
        <f t="shared" si="18"/>
        <v>0</v>
      </c>
      <c r="N27" s="167">
        <f t="shared" si="18"/>
        <v>0</v>
      </c>
      <c r="O27" s="167">
        <f t="shared" si="18"/>
        <v>0</v>
      </c>
      <c r="P27" s="168">
        <f>SUM(D27:O27)</f>
        <v>0</v>
      </c>
      <c r="Q27" s="69"/>
      <c r="R27" s="229"/>
      <c r="S27" s="210"/>
      <c r="T27" s="210"/>
      <c r="U27" s="210"/>
      <c r="V27" s="210"/>
      <c r="W27" s="210"/>
      <c r="X27" s="210"/>
      <c r="Y27" s="210"/>
      <c r="Z27" s="210"/>
      <c r="AA27" s="210"/>
      <c r="AB27" s="210"/>
      <c r="AC27" s="210"/>
      <c r="AD27" s="210"/>
      <c r="AE27" s="210"/>
      <c r="AF27" s="216"/>
    </row>
    <row r="28" spans="2:32" ht="12" customHeight="1">
      <c r="B28" s="360" t="s">
        <v>142</v>
      </c>
      <c r="C28" s="361"/>
      <c r="D28" s="176">
        <v>0</v>
      </c>
      <c r="E28" s="176">
        <f t="shared" ref="E28:O28" si="19">D28</f>
        <v>0</v>
      </c>
      <c r="F28" s="176">
        <f t="shared" si="19"/>
        <v>0</v>
      </c>
      <c r="G28" s="176">
        <f t="shared" si="19"/>
        <v>0</v>
      </c>
      <c r="H28" s="176">
        <f t="shared" si="19"/>
        <v>0</v>
      </c>
      <c r="I28" s="176">
        <f t="shared" si="19"/>
        <v>0</v>
      </c>
      <c r="J28" s="176">
        <f t="shared" si="19"/>
        <v>0</v>
      </c>
      <c r="K28" s="176">
        <f t="shared" si="19"/>
        <v>0</v>
      </c>
      <c r="L28" s="176">
        <f t="shared" si="19"/>
        <v>0</v>
      </c>
      <c r="M28" s="176">
        <f t="shared" si="19"/>
        <v>0</v>
      </c>
      <c r="N28" s="176">
        <f t="shared" si="19"/>
        <v>0</v>
      </c>
      <c r="O28" s="176">
        <f t="shared" si="19"/>
        <v>0</v>
      </c>
      <c r="P28" s="177">
        <f>SUM(D28:O28)</f>
        <v>0</v>
      </c>
      <c r="Q28" s="64"/>
      <c r="R28" s="163"/>
      <c r="S28" s="210"/>
      <c r="T28" s="210"/>
      <c r="U28" s="210"/>
      <c r="V28" s="210"/>
      <c r="W28" s="210"/>
      <c r="X28" s="210"/>
      <c r="Y28" s="210"/>
      <c r="Z28" s="210"/>
      <c r="AA28" s="210"/>
      <c r="AB28" s="210"/>
      <c r="AC28" s="210"/>
      <c r="AD28" s="210"/>
      <c r="AE28" s="210"/>
      <c r="AF28" s="216"/>
    </row>
    <row r="29" spans="2:32" ht="12" customHeight="1">
      <c r="B29" s="362" t="s">
        <v>82</v>
      </c>
      <c r="C29" s="363"/>
      <c r="D29" s="165">
        <v>0</v>
      </c>
      <c r="E29" s="165">
        <f t="shared" ref="E29:O29" si="20">D29</f>
        <v>0</v>
      </c>
      <c r="F29" s="165">
        <f t="shared" si="20"/>
        <v>0</v>
      </c>
      <c r="G29" s="165">
        <f t="shared" si="20"/>
        <v>0</v>
      </c>
      <c r="H29" s="165">
        <f t="shared" si="20"/>
        <v>0</v>
      </c>
      <c r="I29" s="165">
        <f t="shared" si="20"/>
        <v>0</v>
      </c>
      <c r="J29" s="165">
        <f t="shared" si="20"/>
        <v>0</v>
      </c>
      <c r="K29" s="165">
        <f t="shared" si="20"/>
        <v>0</v>
      </c>
      <c r="L29" s="165">
        <f t="shared" si="20"/>
        <v>0</v>
      </c>
      <c r="M29" s="165">
        <f t="shared" si="20"/>
        <v>0</v>
      </c>
      <c r="N29" s="165">
        <f t="shared" si="20"/>
        <v>0</v>
      </c>
      <c r="O29" s="165">
        <f t="shared" si="20"/>
        <v>0</v>
      </c>
      <c r="P29" s="169"/>
      <c r="Q29" s="67"/>
      <c r="R29" s="225">
        <f>IF(R28=0,0,R27/R28)</f>
        <v>0</v>
      </c>
      <c r="S29" s="210"/>
      <c r="T29" s="210"/>
      <c r="U29" s="210"/>
      <c r="V29" s="210"/>
      <c r="W29" s="210"/>
      <c r="X29" s="210"/>
      <c r="Y29" s="210"/>
      <c r="Z29" s="210"/>
      <c r="AA29" s="210"/>
      <c r="AB29" s="210"/>
      <c r="AC29" s="210"/>
      <c r="AD29" s="210"/>
      <c r="AE29" s="210"/>
      <c r="AF29" s="216"/>
    </row>
    <row r="30" spans="2:32" ht="12" customHeight="1">
      <c r="B30" s="375" t="s">
        <v>151</v>
      </c>
      <c r="C30" s="376"/>
      <c r="D30" s="167">
        <f t="shared" ref="D30:O30" si="21">D31*D32</f>
        <v>0</v>
      </c>
      <c r="E30" s="167">
        <f t="shared" si="21"/>
        <v>0</v>
      </c>
      <c r="F30" s="167">
        <f t="shared" si="21"/>
        <v>0</v>
      </c>
      <c r="G30" s="167">
        <f t="shared" si="21"/>
        <v>0</v>
      </c>
      <c r="H30" s="167">
        <f t="shared" si="21"/>
        <v>0</v>
      </c>
      <c r="I30" s="167">
        <f t="shared" si="21"/>
        <v>0</v>
      </c>
      <c r="J30" s="167">
        <f t="shared" si="21"/>
        <v>0</v>
      </c>
      <c r="K30" s="167">
        <f t="shared" si="21"/>
        <v>0</v>
      </c>
      <c r="L30" s="167">
        <f t="shared" si="21"/>
        <v>0</v>
      </c>
      <c r="M30" s="167">
        <f t="shared" si="21"/>
        <v>0</v>
      </c>
      <c r="N30" s="167">
        <f t="shared" si="21"/>
        <v>0</v>
      </c>
      <c r="O30" s="167">
        <f t="shared" si="21"/>
        <v>0</v>
      </c>
      <c r="P30" s="168">
        <f>SUM(D30:O30)</f>
        <v>0</v>
      </c>
      <c r="Q30" s="69"/>
      <c r="R30" s="229">
        <v>0</v>
      </c>
      <c r="S30" s="210"/>
      <c r="T30" s="210"/>
      <c r="U30" s="210"/>
      <c r="V30" s="210"/>
      <c r="W30" s="210"/>
      <c r="X30" s="210"/>
      <c r="Y30" s="210"/>
      <c r="Z30" s="210"/>
      <c r="AA30" s="210"/>
      <c r="AB30" s="210"/>
      <c r="AC30" s="210"/>
      <c r="AD30" s="210"/>
      <c r="AE30" s="210"/>
      <c r="AF30" s="216"/>
    </row>
    <row r="31" spans="2:32" ht="12" customHeight="1">
      <c r="B31" s="360" t="s">
        <v>142</v>
      </c>
      <c r="C31" s="361"/>
      <c r="D31" s="176">
        <v>0</v>
      </c>
      <c r="E31" s="176">
        <f t="shared" ref="E31:O31" si="22">D31</f>
        <v>0</v>
      </c>
      <c r="F31" s="176">
        <f t="shared" si="22"/>
        <v>0</v>
      </c>
      <c r="G31" s="176">
        <f t="shared" si="22"/>
        <v>0</v>
      </c>
      <c r="H31" s="176">
        <f t="shared" si="22"/>
        <v>0</v>
      </c>
      <c r="I31" s="176">
        <f t="shared" si="22"/>
        <v>0</v>
      </c>
      <c r="J31" s="176">
        <f t="shared" si="22"/>
        <v>0</v>
      </c>
      <c r="K31" s="176">
        <f t="shared" si="22"/>
        <v>0</v>
      </c>
      <c r="L31" s="176">
        <f t="shared" si="22"/>
        <v>0</v>
      </c>
      <c r="M31" s="176">
        <f t="shared" si="22"/>
        <v>0</v>
      </c>
      <c r="N31" s="176">
        <f t="shared" si="22"/>
        <v>0</v>
      </c>
      <c r="O31" s="176">
        <f t="shared" si="22"/>
        <v>0</v>
      </c>
      <c r="P31" s="177">
        <f>SUM(D31:O31)</f>
        <v>0</v>
      </c>
      <c r="Q31" s="64"/>
      <c r="R31" s="163">
        <v>0</v>
      </c>
      <c r="S31" s="210"/>
      <c r="T31" s="210"/>
      <c r="U31" s="210"/>
      <c r="V31" s="210"/>
      <c r="W31" s="210"/>
      <c r="X31" s="210"/>
      <c r="Y31" s="210"/>
      <c r="Z31" s="210"/>
      <c r="AA31" s="210"/>
      <c r="AB31" s="210"/>
      <c r="AC31" s="210"/>
      <c r="AD31" s="210"/>
      <c r="AE31" s="210"/>
      <c r="AF31" s="216"/>
    </row>
    <row r="32" spans="2:32" ht="12" customHeight="1">
      <c r="B32" s="362" t="s">
        <v>82</v>
      </c>
      <c r="C32" s="363"/>
      <c r="D32" s="165">
        <v>0</v>
      </c>
      <c r="E32" s="165">
        <f t="shared" ref="E32:O32" si="23">D32</f>
        <v>0</v>
      </c>
      <c r="F32" s="165">
        <f t="shared" si="23"/>
        <v>0</v>
      </c>
      <c r="G32" s="165">
        <f t="shared" si="23"/>
        <v>0</v>
      </c>
      <c r="H32" s="165">
        <f t="shared" si="23"/>
        <v>0</v>
      </c>
      <c r="I32" s="165">
        <f t="shared" si="23"/>
        <v>0</v>
      </c>
      <c r="J32" s="165">
        <f t="shared" si="23"/>
        <v>0</v>
      </c>
      <c r="K32" s="165">
        <f t="shared" si="23"/>
        <v>0</v>
      </c>
      <c r="L32" s="165">
        <f t="shared" si="23"/>
        <v>0</v>
      </c>
      <c r="M32" s="165">
        <f t="shared" si="23"/>
        <v>0</v>
      </c>
      <c r="N32" s="165">
        <f t="shared" si="23"/>
        <v>0</v>
      </c>
      <c r="O32" s="165">
        <f t="shared" si="23"/>
        <v>0</v>
      </c>
      <c r="P32" s="169"/>
      <c r="Q32" s="67"/>
      <c r="R32" s="225">
        <f>IF(R31=0,0,R30/R31)</f>
        <v>0</v>
      </c>
      <c r="S32" s="210"/>
      <c r="T32" s="210"/>
      <c r="U32" s="210"/>
      <c r="V32" s="210"/>
      <c r="W32" s="210"/>
      <c r="X32" s="210"/>
      <c r="Y32" s="210"/>
      <c r="Z32" s="210"/>
      <c r="AA32" s="210"/>
      <c r="AB32" s="210"/>
      <c r="AC32" s="210"/>
      <c r="AD32" s="210"/>
      <c r="AE32" s="210"/>
      <c r="AF32" s="216"/>
    </row>
    <row r="33" spans="2:32" ht="12" customHeight="1">
      <c r="B33" s="375" t="s">
        <v>152</v>
      </c>
      <c r="C33" s="376"/>
      <c r="D33" s="167">
        <f t="shared" ref="D33:O33" si="24">D34*D35</f>
        <v>0</v>
      </c>
      <c r="E33" s="167">
        <f t="shared" si="24"/>
        <v>0</v>
      </c>
      <c r="F33" s="167">
        <f t="shared" si="24"/>
        <v>0</v>
      </c>
      <c r="G33" s="167">
        <f t="shared" si="24"/>
        <v>0</v>
      </c>
      <c r="H33" s="167">
        <f t="shared" si="24"/>
        <v>0</v>
      </c>
      <c r="I33" s="167">
        <f t="shared" si="24"/>
        <v>0</v>
      </c>
      <c r="J33" s="167">
        <f t="shared" si="24"/>
        <v>0</v>
      </c>
      <c r="K33" s="167">
        <f t="shared" si="24"/>
        <v>0</v>
      </c>
      <c r="L33" s="167">
        <f t="shared" si="24"/>
        <v>0</v>
      </c>
      <c r="M33" s="167">
        <f t="shared" si="24"/>
        <v>0</v>
      </c>
      <c r="N33" s="167">
        <f t="shared" si="24"/>
        <v>0</v>
      </c>
      <c r="O33" s="167">
        <f t="shared" si="24"/>
        <v>0</v>
      </c>
      <c r="P33" s="168">
        <f>SUM(D33:O33)</f>
        <v>0</v>
      </c>
      <c r="Q33" s="69"/>
      <c r="R33" s="230">
        <v>0</v>
      </c>
      <c r="S33" s="210"/>
      <c r="T33" s="210"/>
      <c r="U33" s="210"/>
      <c r="V33" s="210"/>
      <c r="W33" s="210"/>
      <c r="X33" s="210"/>
      <c r="Y33" s="210"/>
      <c r="Z33" s="210"/>
      <c r="AA33" s="210"/>
      <c r="AB33" s="210"/>
      <c r="AC33" s="210"/>
      <c r="AD33" s="210"/>
      <c r="AE33" s="210"/>
      <c r="AF33" s="216"/>
    </row>
    <row r="34" spans="2:32" ht="12" customHeight="1">
      <c r="B34" s="360" t="s">
        <v>142</v>
      </c>
      <c r="C34" s="361"/>
      <c r="D34" s="176">
        <v>0</v>
      </c>
      <c r="E34" s="176">
        <f t="shared" ref="E34:O34" si="25">D34</f>
        <v>0</v>
      </c>
      <c r="F34" s="176">
        <f t="shared" si="25"/>
        <v>0</v>
      </c>
      <c r="G34" s="176">
        <f t="shared" si="25"/>
        <v>0</v>
      </c>
      <c r="H34" s="176">
        <f t="shared" si="25"/>
        <v>0</v>
      </c>
      <c r="I34" s="176">
        <f t="shared" si="25"/>
        <v>0</v>
      </c>
      <c r="J34" s="176">
        <f t="shared" si="25"/>
        <v>0</v>
      </c>
      <c r="K34" s="176">
        <f t="shared" si="25"/>
        <v>0</v>
      </c>
      <c r="L34" s="176">
        <f t="shared" si="25"/>
        <v>0</v>
      </c>
      <c r="M34" s="176">
        <f t="shared" si="25"/>
        <v>0</v>
      </c>
      <c r="N34" s="176">
        <f t="shared" si="25"/>
        <v>0</v>
      </c>
      <c r="O34" s="176">
        <f t="shared" si="25"/>
        <v>0</v>
      </c>
      <c r="P34" s="177">
        <f>SUM(D34:O34)</f>
        <v>0</v>
      </c>
      <c r="Q34" s="64"/>
      <c r="R34" s="163"/>
      <c r="S34" s="210"/>
      <c r="T34" s="210"/>
      <c r="U34" s="210"/>
      <c r="V34" s="210"/>
      <c r="W34" s="210"/>
      <c r="X34" s="210"/>
      <c r="Y34" s="210"/>
      <c r="Z34" s="210"/>
      <c r="AA34" s="210"/>
      <c r="AB34" s="210"/>
      <c r="AC34" s="210"/>
      <c r="AD34" s="210"/>
      <c r="AE34" s="210"/>
      <c r="AF34" s="216"/>
    </row>
    <row r="35" spans="2:32" ht="12" customHeight="1" thickBot="1">
      <c r="B35" s="384" t="s">
        <v>82</v>
      </c>
      <c r="C35" s="385"/>
      <c r="D35" s="170">
        <v>0</v>
      </c>
      <c r="E35" s="170">
        <f t="shared" ref="E35:O35" si="26">D35</f>
        <v>0</v>
      </c>
      <c r="F35" s="170">
        <f t="shared" si="26"/>
        <v>0</v>
      </c>
      <c r="G35" s="170">
        <f t="shared" si="26"/>
        <v>0</v>
      </c>
      <c r="H35" s="170">
        <f t="shared" si="26"/>
        <v>0</v>
      </c>
      <c r="I35" s="170">
        <f t="shared" si="26"/>
        <v>0</v>
      </c>
      <c r="J35" s="170">
        <f t="shared" si="26"/>
        <v>0</v>
      </c>
      <c r="K35" s="170">
        <f t="shared" si="26"/>
        <v>0</v>
      </c>
      <c r="L35" s="170">
        <f t="shared" si="26"/>
        <v>0</v>
      </c>
      <c r="M35" s="170">
        <f t="shared" si="26"/>
        <v>0</v>
      </c>
      <c r="N35" s="170">
        <f t="shared" si="26"/>
        <v>0</v>
      </c>
      <c r="O35" s="170">
        <f t="shared" si="26"/>
        <v>0</v>
      </c>
      <c r="P35" s="171"/>
      <c r="Q35" s="67"/>
      <c r="R35" s="227">
        <f>IF(R34=0,0,R33/R34)</f>
        <v>0</v>
      </c>
      <c r="S35" s="210"/>
      <c r="T35" s="210"/>
      <c r="U35" s="210"/>
      <c r="V35" s="210"/>
      <c r="W35" s="210"/>
      <c r="X35" s="210"/>
      <c r="Y35" s="210"/>
      <c r="Z35" s="210"/>
      <c r="AA35" s="210"/>
      <c r="AB35" s="210"/>
      <c r="AC35" s="210"/>
      <c r="AD35" s="210"/>
      <c r="AE35" s="210"/>
      <c r="AF35" s="216"/>
    </row>
    <row r="36" spans="2:32" ht="16.2" customHeight="1" thickTop="1" thickBot="1">
      <c r="B36" s="65" t="s">
        <v>161</v>
      </c>
      <c r="C36" s="112"/>
      <c r="D36" s="172">
        <f>D24+D27+D30+D33</f>
        <v>0</v>
      </c>
      <c r="E36" s="172">
        <f t="shared" ref="E36:P36" si="27">E24+E27+E30+E33</f>
        <v>0</v>
      </c>
      <c r="F36" s="172">
        <f t="shared" si="27"/>
        <v>0</v>
      </c>
      <c r="G36" s="172">
        <f t="shared" si="27"/>
        <v>0</v>
      </c>
      <c r="H36" s="172">
        <f t="shared" si="27"/>
        <v>0</v>
      </c>
      <c r="I36" s="172">
        <f t="shared" si="27"/>
        <v>0</v>
      </c>
      <c r="J36" s="172">
        <f t="shared" si="27"/>
        <v>0</v>
      </c>
      <c r="K36" s="172">
        <f t="shared" si="27"/>
        <v>0</v>
      </c>
      <c r="L36" s="172">
        <f t="shared" si="27"/>
        <v>0</v>
      </c>
      <c r="M36" s="172">
        <f t="shared" si="27"/>
        <v>0</v>
      </c>
      <c r="N36" s="172">
        <f t="shared" si="27"/>
        <v>0</v>
      </c>
      <c r="O36" s="172">
        <f t="shared" si="27"/>
        <v>0</v>
      </c>
      <c r="P36" s="173">
        <f t="shared" si="27"/>
        <v>0</v>
      </c>
      <c r="Q36" s="69"/>
      <c r="R36" s="172">
        <f>R24+R27+R30+R33</f>
        <v>0</v>
      </c>
      <c r="S36" s="66"/>
      <c r="T36" s="66"/>
      <c r="U36" s="66"/>
      <c r="V36" s="66"/>
      <c r="W36" s="66"/>
      <c r="X36" s="66"/>
      <c r="Y36" s="66"/>
      <c r="Z36" s="66"/>
      <c r="AA36" s="66"/>
      <c r="AB36" s="66"/>
      <c r="AC36" s="66"/>
      <c r="AD36" s="66"/>
      <c r="AE36" s="66"/>
      <c r="AF36" s="218"/>
    </row>
    <row r="37" spans="2:32" ht="6" customHeight="1" thickBot="1">
      <c r="B37" s="39"/>
      <c r="C37" s="39"/>
      <c r="D37" s="178"/>
      <c r="E37" s="178"/>
      <c r="F37" s="178"/>
      <c r="G37" s="178"/>
      <c r="H37" s="178"/>
      <c r="I37" s="178"/>
      <c r="J37" s="178"/>
      <c r="K37" s="178"/>
      <c r="L37" s="178"/>
      <c r="M37" s="178"/>
      <c r="N37" s="178"/>
      <c r="O37" s="179"/>
      <c r="P37" s="179"/>
      <c r="Q37" s="39"/>
      <c r="R37" s="219"/>
      <c r="S37" s="66"/>
      <c r="T37" s="66"/>
      <c r="U37" s="66"/>
      <c r="V37" s="66"/>
      <c r="W37" s="66"/>
      <c r="X37" s="66"/>
      <c r="Y37" s="66"/>
      <c r="Z37" s="66"/>
      <c r="AA37" s="66"/>
      <c r="AB37" s="66"/>
      <c r="AC37" s="66"/>
      <c r="AD37" s="66"/>
      <c r="AE37" s="66"/>
      <c r="AF37" s="218"/>
    </row>
    <row r="38" spans="2:32" ht="16.2" customHeight="1">
      <c r="B38" s="366" t="s">
        <v>143</v>
      </c>
      <c r="C38" s="367"/>
      <c r="D38" s="276">
        <f>'3. Kassabudjetti'!E7</f>
        <v>45352</v>
      </c>
      <c r="E38" s="276">
        <f>'3. Kassabudjetti'!F7</f>
        <v>45383</v>
      </c>
      <c r="F38" s="276">
        <f>'3. Kassabudjetti'!G7</f>
        <v>45414</v>
      </c>
      <c r="G38" s="276">
        <f>'3. Kassabudjetti'!H7</f>
        <v>45445</v>
      </c>
      <c r="H38" s="276">
        <f>'3. Kassabudjetti'!I7</f>
        <v>45476</v>
      </c>
      <c r="I38" s="276">
        <f>'3. Kassabudjetti'!J7</f>
        <v>45507</v>
      </c>
      <c r="J38" s="276">
        <f>'3. Kassabudjetti'!K7</f>
        <v>45538</v>
      </c>
      <c r="K38" s="276">
        <f>'3. Kassabudjetti'!L7</f>
        <v>45569</v>
      </c>
      <c r="L38" s="276">
        <f>'3. Kassabudjetti'!M7</f>
        <v>45600</v>
      </c>
      <c r="M38" s="276">
        <f>'3. Kassabudjetti'!N7</f>
        <v>45631</v>
      </c>
      <c r="N38" s="276">
        <f>'3. Kassabudjetti'!O7</f>
        <v>45662</v>
      </c>
      <c r="O38" s="277">
        <f>'3. Kassabudjetti'!P7</f>
        <v>45693</v>
      </c>
      <c r="P38" s="269" t="str">
        <f>P23</f>
        <v>Yhteensä</v>
      </c>
      <c r="Q38" s="63"/>
      <c r="R38" s="278" t="str">
        <f>R23</f>
        <v>Edellinen kausi</v>
      </c>
      <c r="S38" s="209"/>
      <c r="T38" s="209"/>
      <c r="U38" s="209"/>
      <c r="V38" s="209"/>
      <c r="W38" s="209"/>
      <c r="X38" s="209"/>
      <c r="Y38" s="209"/>
      <c r="Z38" s="209"/>
      <c r="AA38" s="209"/>
      <c r="AB38" s="209"/>
      <c r="AC38" s="209"/>
      <c r="AD38" s="210"/>
      <c r="AE38" s="210"/>
      <c r="AF38" s="216"/>
    </row>
    <row r="39" spans="2:32" ht="12" customHeight="1">
      <c r="B39" s="368" t="s">
        <v>153</v>
      </c>
      <c r="C39" s="369"/>
      <c r="D39" s="175">
        <f t="shared" ref="D39:O39" si="28">D40*D41</f>
        <v>0</v>
      </c>
      <c r="E39" s="175">
        <f t="shared" si="28"/>
        <v>0</v>
      </c>
      <c r="F39" s="175">
        <f t="shared" si="28"/>
        <v>0</v>
      </c>
      <c r="G39" s="175">
        <f t="shared" si="28"/>
        <v>0</v>
      </c>
      <c r="H39" s="175">
        <f t="shared" si="28"/>
        <v>0</v>
      </c>
      <c r="I39" s="175">
        <f t="shared" si="28"/>
        <v>0</v>
      </c>
      <c r="J39" s="175">
        <f t="shared" si="28"/>
        <v>0</v>
      </c>
      <c r="K39" s="175">
        <f t="shared" si="28"/>
        <v>0</v>
      </c>
      <c r="L39" s="175">
        <f t="shared" si="28"/>
        <v>0</v>
      </c>
      <c r="M39" s="175">
        <f t="shared" si="28"/>
        <v>0</v>
      </c>
      <c r="N39" s="175">
        <f t="shared" si="28"/>
        <v>0</v>
      </c>
      <c r="O39" s="175">
        <f t="shared" si="28"/>
        <v>0</v>
      </c>
      <c r="P39" s="162">
        <f>SUM(D39:O39)</f>
        <v>0</v>
      </c>
      <c r="Q39" s="64"/>
      <c r="R39" s="224">
        <v>0</v>
      </c>
      <c r="S39" s="209"/>
      <c r="T39" s="209"/>
      <c r="U39" s="209"/>
      <c r="V39" s="209"/>
      <c r="W39" s="209"/>
      <c r="X39" s="209"/>
      <c r="Y39" s="209"/>
      <c r="Z39" s="209"/>
      <c r="AA39" s="209"/>
      <c r="AB39" s="209"/>
      <c r="AC39" s="209"/>
      <c r="AD39" s="210"/>
      <c r="AE39" s="210"/>
      <c r="AF39" s="216"/>
    </row>
    <row r="40" spans="2:32" ht="12" customHeight="1">
      <c r="B40" s="360" t="s">
        <v>108</v>
      </c>
      <c r="C40" s="361"/>
      <c r="D40" s="163">
        <v>0</v>
      </c>
      <c r="E40" s="163">
        <f t="shared" ref="E40:O40" si="29">D40</f>
        <v>0</v>
      </c>
      <c r="F40" s="163">
        <f t="shared" si="29"/>
        <v>0</v>
      </c>
      <c r="G40" s="163">
        <f t="shared" si="29"/>
        <v>0</v>
      </c>
      <c r="H40" s="163">
        <f t="shared" si="29"/>
        <v>0</v>
      </c>
      <c r="I40" s="163">
        <f t="shared" si="29"/>
        <v>0</v>
      </c>
      <c r="J40" s="163">
        <f t="shared" si="29"/>
        <v>0</v>
      </c>
      <c r="K40" s="163">
        <f t="shared" si="29"/>
        <v>0</v>
      </c>
      <c r="L40" s="163">
        <f t="shared" si="29"/>
        <v>0</v>
      </c>
      <c r="M40" s="163">
        <f t="shared" si="29"/>
        <v>0</v>
      </c>
      <c r="N40" s="163">
        <f t="shared" si="29"/>
        <v>0</v>
      </c>
      <c r="O40" s="163">
        <f t="shared" si="29"/>
        <v>0</v>
      </c>
      <c r="P40" s="164">
        <f>SUM(D40:O40)</f>
        <v>0</v>
      </c>
      <c r="Q40" s="64"/>
      <c r="R40" s="163">
        <v>0</v>
      </c>
      <c r="S40" s="209"/>
      <c r="T40" s="209"/>
      <c r="U40" s="209"/>
      <c r="V40" s="209"/>
      <c r="W40" s="209"/>
      <c r="X40" s="209"/>
      <c r="Y40" s="209"/>
      <c r="Z40" s="209"/>
      <c r="AA40" s="209"/>
      <c r="AB40" s="209"/>
      <c r="AC40" s="209"/>
      <c r="AD40" s="210"/>
      <c r="AE40" s="210"/>
      <c r="AF40" s="216"/>
    </row>
    <row r="41" spans="2:32" ht="12" customHeight="1">
      <c r="B41" s="362" t="s">
        <v>78</v>
      </c>
      <c r="C41" s="363"/>
      <c r="D41" s="165">
        <v>0</v>
      </c>
      <c r="E41" s="165">
        <f t="shared" ref="E41:O41" si="30">D41</f>
        <v>0</v>
      </c>
      <c r="F41" s="165">
        <f t="shared" si="30"/>
        <v>0</v>
      </c>
      <c r="G41" s="165">
        <f t="shared" si="30"/>
        <v>0</v>
      </c>
      <c r="H41" s="165">
        <f t="shared" si="30"/>
        <v>0</v>
      </c>
      <c r="I41" s="165">
        <f t="shared" si="30"/>
        <v>0</v>
      </c>
      <c r="J41" s="165">
        <f t="shared" si="30"/>
        <v>0</v>
      </c>
      <c r="K41" s="165">
        <f t="shared" si="30"/>
        <v>0</v>
      </c>
      <c r="L41" s="165">
        <f t="shared" si="30"/>
        <v>0</v>
      </c>
      <c r="M41" s="165">
        <f t="shared" si="30"/>
        <v>0</v>
      </c>
      <c r="N41" s="165">
        <f t="shared" si="30"/>
        <v>0</v>
      </c>
      <c r="O41" s="165">
        <f t="shared" si="30"/>
        <v>0</v>
      </c>
      <c r="P41" s="166"/>
      <c r="Q41" s="64"/>
      <c r="R41" s="225">
        <f>IF(R40=0,0,R39/R40)</f>
        <v>0</v>
      </c>
      <c r="S41" s="209"/>
      <c r="T41" s="209"/>
      <c r="U41" s="209"/>
      <c r="V41" s="209"/>
      <c r="W41" s="209"/>
      <c r="X41" s="209"/>
      <c r="Y41" s="209"/>
      <c r="Z41" s="209"/>
      <c r="AA41" s="209"/>
      <c r="AB41" s="209"/>
      <c r="AC41" s="209"/>
      <c r="AD41" s="210"/>
      <c r="AE41" s="210"/>
      <c r="AF41" s="216"/>
    </row>
    <row r="42" spans="2:32" ht="12" customHeight="1">
      <c r="B42" s="368" t="s">
        <v>154</v>
      </c>
      <c r="C42" s="369"/>
      <c r="D42" s="175">
        <f t="shared" ref="D42:O42" si="31">D43*D44</f>
        <v>0</v>
      </c>
      <c r="E42" s="175">
        <f t="shared" si="31"/>
        <v>0</v>
      </c>
      <c r="F42" s="175">
        <f t="shared" si="31"/>
        <v>0</v>
      </c>
      <c r="G42" s="175">
        <f t="shared" si="31"/>
        <v>0</v>
      </c>
      <c r="H42" s="175">
        <f t="shared" si="31"/>
        <v>0</v>
      </c>
      <c r="I42" s="175">
        <f t="shared" si="31"/>
        <v>0</v>
      </c>
      <c r="J42" s="175">
        <f t="shared" si="31"/>
        <v>0</v>
      </c>
      <c r="K42" s="175">
        <f t="shared" si="31"/>
        <v>0</v>
      </c>
      <c r="L42" s="175">
        <f t="shared" si="31"/>
        <v>0</v>
      </c>
      <c r="M42" s="175">
        <f t="shared" si="31"/>
        <v>0</v>
      </c>
      <c r="N42" s="175">
        <f t="shared" si="31"/>
        <v>0</v>
      </c>
      <c r="O42" s="175">
        <f t="shared" si="31"/>
        <v>0</v>
      </c>
      <c r="P42" s="162">
        <f>SUM(D42:O42)</f>
        <v>0</v>
      </c>
      <c r="Q42" s="64"/>
      <c r="R42" s="224">
        <v>0</v>
      </c>
      <c r="S42" s="209"/>
      <c r="T42" s="209"/>
      <c r="U42" s="209"/>
      <c r="V42" s="209"/>
      <c r="W42" s="209"/>
      <c r="X42" s="209"/>
      <c r="Y42" s="209"/>
      <c r="Z42" s="209"/>
      <c r="AA42" s="209"/>
      <c r="AB42" s="209"/>
      <c r="AC42" s="209"/>
      <c r="AD42" s="210"/>
      <c r="AE42" s="210"/>
      <c r="AF42" s="216"/>
    </row>
    <row r="43" spans="2:32" ht="12" customHeight="1">
      <c r="B43" s="360" t="s">
        <v>108</v>
      </c>
      <c r="C43" s="361"/>
      <c r="D43" s="163">
        <v>0</v>
      </c>
      <c r="E43" s="163">
        <f t="shared" ref="E43:O43" si="32">D43</f>
        <v>0</v>
      </c>
      <c r="F43" s="163">
        <f t="shared" si="32"/>
        <v>0</v>
      </c>
      <c r="G43" s="163">
        <f t="shared" si="32"/>
        <v>0</v>
      </c>
      <c r="H43" s="163">
        <f t="shared" si="32"/>
        <v>0</v>
      </c>
      <c r="I43" s="163">
        <f t="shared" si="32"/>
        <v>0</v>
      </c>
      <c r="J43" s="163">
        <f t="shared" si="32"/>
        <v>0</v>
      </c>
      <c r="K43" s="163">
        <f t="shared" si="32"/>
        <v>0</v>
      </c>
      <c r="L43" s="163">
        <f t="shared" si="32"/>
        <v>0</v>
      </c>
      <c r="M43" s="163">
        <f t="shared" si="32"/>
        <v>0</v>
      </c>
      <c r="N43" s="163">
        <f t="shared" si="32"/>
        <v>0</v>
      </c>
      <c r="O43" s="163">
        <f t="shared" si="32"/>
        <v>0</v>
      </c>
      <c r="P43" s="164">
        <f>SUM(D43:O43)</f>
        <v>0</v>
      </c>
      <c r="Q43" s="64"/>
      <c r="R43" s="163">
        <v>0</v>
      </c>
      <c r="S43" s="209"/>
      <c r="T43" s="209"/>
      <c r="U43" s="209"/>
      <c r="V43" s="209"/>
      <c r="W43" s="209"/>
      <c r="X43" s="209"/>
      <c r="Y43" s="209"/>
      <c r="Z43" s="209"/>
      <c r="AA43" s="209"/>
      <c r="AB43" s="209"/>
      <c r="AC43" s="209"/>
      <c r="AD43" s="210"/>
      <c r="AE43" s="210"/>
      <c r="AF43" s="216"/>
    </row>
    <row r="44" spans="2:32" ht="12" customHeight="1">
      <c r="B44" s="362" t="s">
        <v>78</v>
      </c>
      <c r="C44" s="363"/>
      <c r="D44" s="165">
        <v>0</v>
      </c>
      <c r="E44" s="165">
        <f t="shared" ref="E44:O44" si="33">D44</f>
        <v>0</v>
      </c>
      <c r="F44" s="165">
        <f t="shared" si="33"/>
        <v>0</v>
      </c>
      <c r="G44" s="165">
        <f t="shared" si="33"/>
        <v>0</v>
      </c>
      <c r="H44" s="165">
        <f t="shared" si="33"/>
        <v>0</v>
      </c>
      <c r="I44" s="165">
        <f t="shared" si="33"/>
        <v>0</v>
      </c>
      <c r="J44" s="165">
        <f t="shared" si="33"/>
        <v>0</v>
      </c>
      <c r="K44" s="165">
        <f t="shared" si="33"/>
        <v>0</v>
      </c>
      <c r="L44" s="165">
        <f t="shared" si="33"/>
        <v>0</v>
      </c>
      <c r="M44" s="165">
        <f t="shared" si="33"/>
        <v>0</v>
      </c>
      <c r="N44" s="165">
        <f t="shared" si="33"/>
        <v>0</v>
      </c>
      <c r="O44" s="165">
        <f t="shared" si="33"/>
        <v>0</v>
      </c>
      <c r="P44" s="166"/>
      <c r="Q44" s="64"/>
      <c r="R44" s="225">
        <f>IF(R43=0,0,R42/R43)</f>
        <v>0</v>
      </c>
      <c r="S44" s="209"/>
      <c r="T44" s="209"/>
      <c r="U44" s="209"/>
      <c r="V44" s="209"/>
      <c r="W44" s="209"/>
      <c r="X44" s="209"/>
      <c r="Y44" s="209"/>
      <c r="Z44" s="209"/>
      <c r="AA44" s="209"/>
      <c r="AB44" s="209"/>
      <c r="AC44" s="209"/>
      <c r="AD44" s="210"/>
      <c r="AE44" s="210"/>
      <c r="AF44" s="216"/>
    </row>
    <row r="45" spans="2:32" ht="12" customHeight="1">
      <c r="B45" s="368" t="s">
        <v>155</v>
      </c>
      <c r="C45" s="369"/>
      <c r="D45" s="167">
        <f t="shared" ref="D45:O45" si="34">D46*D47</f>
        <v>0</v>
      </c>
      <c r="E45" s="167">
        <f t="shared" si="34"/>
        <v>0</v>
      </c>
      <c r="F45" s="167">
        <f t="shared" si="34"/>
        <v>0</v>
      </c>
      <c r="G45" s="167">
        <f t="shared" si="34"/>
        <v>0</v>
      </c>
      <c r="H45" s="167">
        <f t="shared" si="34"/>
        <v>0</v>
      </c>
      <c r="I45" s="167">
        <f t="shared" si="34"/>
        <v>0</v>
      </c>
      <c r="J45" s="167">
        <f t="shared" si="34"/>
        <v>0</v>
      </c>
      <c r="K45" s="167">
        <f t="shared" si="34"/>
        <v>0</v>
      </c>
      <c r="L45" s="167">
        <f t="shared" si="34"/>
        <v>0</v>
      </c>
      <c r="M45" s="167">
        <f t="shared" si="34"/>
        <v>0</v>
      </c>
      <c r="N45" s="167">
        <f t="shared" si="34"/>
        <v>0</v>
      </c>
      <c r="O45" s="167">
        <f t="shared" si="34"/>
        <v>0</v>
      </c>
      <c r="P45" s="168">
        <f>SUM(D45:O45)</f>
        <v>0</v>
      </c>
      <c r="Q45" s="64"/>
      <c r="R45" s="226"/>
      <c r="S45" s="209"/>
      <c r="T45" s="209"/>
      <c r="U45" s="209"/>
      <c r="V45" s="209"/>
      <c r="W45" s="209"/>
      <c r="X45" s="209"/>
      <c r="Y45" s="209"/>
      <c r="Z45" s="209"/>
      <c r="AA45" s="209"/>
      <c r="AB45" s="209"/>
      <c r="AC45" s="209"/>
      <c r="AD45" s="210"/>
      <c r="AE45" s="210"/>
      <c r="AF45" s="216"/>
    </row>
    <row r="46" spans="2:32" ht="12" customHeight="1">
      <c r="B46" s="360" t="s">
        <v>84</v>
      </c>
      <c r="C46" s="361"/>
      <c r="D46" s="176">
        <v>0</v>
      </c>
      <c r="E46" s="176">
        <f>D46</f>
        <v>0</v>
      </c>
      <c r="F46" s="176">
        <f>E46</f>
        <v>0</v>
      </c>
      <c r="G46" s="176">
        <f t="shared" ref="G46:O46" si="35">F46</f>
        <v>0</v>
      </c>
      <c r="H46" s="176">
        <f t="shared" si="35"/>
        <v>0</v>
      </c>
      <c r="I46" s="176">
        <f t="shared" si="35"/>
        <v>0</v>
      </c>
      <c r="J46" s="176">
        <f t="shared" si="35"/>
        <v>0</v>
      </c>
      <c r="K46" s="176">
        <f t="shared" si="35"/>
        <v>0</v>
      </c>
      <c r="L46" s="176">
        <f t="shared" si="35"/>
        <v>0</v>
      </c>
      <c r="M46" s="176">
        <f t="shared" si="35"/>
        <v>0</v>
      </c>
      <c r="N46" s="176">
        <f t="shared" si="35"/>
        <v>0</v>
      </c>
      <c r="O46" s="176">
        <f t="shared" si="35"/>
        <v>0</v>
      </c>
      <c r="P46" s="177">
        <f>SUM(D46:O46)</f>
        <v>0</v>
      </c>
      <c r="Q46" s="64"/>
      <c r="R46" s="163"/>
      <c r="S46" s="209"/>
      <c r="T46" s="209"/>
      <c r="U46" s="209"/>
      <c r="V46" s="209"/>
      <c r="W46" s="209"/>
      <c r="X46" s="209"/>
      <c r="Y46" s="209"/>
      <c r="Z46" s="209"/>
      <c r="AA46" s="209"/>
      <c r="AB46" s="209"/>
      <c r="AC46" s="209"/>
      <c r="AD46" s="210"/>
      <c r="AE46" s="210"/>
      <c r="AF46" s="216"/>
    </row>
    <row r="47" spans="2:32" ht="12" customHeight="1">
      <c r="B47" s="362" t="s">
        <v>85</v>
      </c>
      <c r="C47" s="374"/>
      <c r="D47" s="165">
        <v>0</v>
      </c>
      <c r="E47" s="165">
        <f t="shared" ref="E47:O48" si="36">D47</f>
        <v>0</v>
      </c>
      <c r="F47" s="165">
        <f t="shared" si="36"/>
        <v>0</v>
      </c>
      <c r="G47" s="165">
        <f t="shared" si="36"/>
        <v>0</v>
      </c>
      <c r="H47" s="165">
        <f t="shared" si="36"/>
        <v>0</v>
      </c>
      <c r="I47" s="165">
        <f t="shared" si="36"/>
        <v>0</v>
      </c>
      <c r="J47" s="165">
        <f t="shared" si="36"/>
        <v>0</v>
      </c>
      <c r="K47" s="165">
        <f t="shared" si="36"/>
        <v>0</v>
      </c>
      <c r="L47" s="165">
        <f t="shared" si="36"/>
        <v>0</v>
      </c>
      <c r="M47" s="165">
        <f t="shared" si="36"/>
        <v>0</v>
      </c>
      <c r="N47" s="165">
        <f t="shared" si="36"/>
        <v>0</v>
      </c>
      <c r="O47" s="165">
        <f t="shared" si="36"/>
        <v>0</v>
      </c>
      <c r="P47" s="166"/>
      <c r="Q47" s="64"/>
      <c r="R47" s="225">
        <f>IF(R46=0,0,R45/R46)</f>
        <v>0</v>
      </c>
      <c r="S47" s="209"/>
      <c r="T47" s="209"/>
      <c r="U47" s="209"/>
      <c r="V47" s="209"/>
      <c r="W47" s="209"/>
      <c r="X47" s="209"/>
      <c r="Y47" s="209"/>
      <c r="Z47" s="209"/>
      <c r="AA47" s="209"/>
      <c r="AB47" s="209"/>
      <c r="AC47" s="209"/>
      <c r="AD47" s="210"/>
      <c r="AE47" s="210"/>
      <c r="AF47" s="216"/>
    </row>
    <row r="48" spans="2:32" ht="12" customHeight="1" thickBot="1">
      <c r="B48" s="377" t="s">
        <v>156</v>
      </c>
      <c r="C48" s="378"/>
      <c r="D48" s="180">
        <v>0</v>
      </c>
      <c r="E48" s="180">
        <f>D48</f>
        <v>0</v>
      </c>
      <c r="F48" s="180">
        <f t="shared" si="36"/>
        <v>0</v>
      </c>
      <c r="G48" s="180">
        <f t="shared" si="36"/>
        <v>0</v>
      </c>
      <c r="H48" s="180">
        <f t="shared" si="36"/>
        <v>0</v>
      </c>
      <c r="I48" s="180">
        <f t="shared" si="36"/>
        <v>0</v>
      </c>
      <c r="J48" s="180">
        <f t="shared" si="36"/>
        <v>0</v>
      </c>
      <c r="K48" s="180">
        <f t="shared" si="36"/>
        <v>0</v>
      </c>
      <c r="L48" s="180">
        <f t="shared" si="36"/>
        <v>0</v>
      </c>
      <c r="M48" s="180">
        <f t="shared" si="36"/>
        <v>0</v>
      </c>
      <c r="N48" s="180">
        <f t="shared" si="36"/>
        <v>0</v>
      </c>
      <c r="O48" s="180">
        <f t="shared" si="36"/>
        <v>0</v>
      </c>
      <c r="P48" s="181">
        <f>SUM(D48:O48)</f>
        <v>0</v>
      </c>
      <c r="Q48" s="64"/>
      <c r="R48" s="231"/>
      <c r="S48" s="209"/>
      <c r="T48" s="209"/>
      <c r="U48" s="209"/>
      <c r="V48" s="209"/>
      <c r="W48" s="209"/>
      <c r="X48" s="209"/>
      <c r="Y48" s="209"/>
      <c r="Z48" s="209"/>
      <c r="AA48" s="209"/>
      <c r="AB48" s="209"/>
      <c r="AC48" s="209"/>
      <c r="AD48" s="210"/>
      <c r="AE48" s="210"/>
      <c r="AF48" s="216"/>
    </row>
    <row r="49" spans="2:32" ht="16.2" customHeight="1" thickTop="1" thickBot="1">
      <c r="B49" s="65" t="s">
        <v>162</v>
      </c>
      <c r="C49" s="112"/>
      <c r="D49" s="172">
        <f>D39+D42+D45+D48</f>
        <v>0</v>
      </c>
      <c r="E49" s="172">
        <f t="shared" ref="E49:O49" si="37">E39+E42+E45+E48</f>
        <v>0</v>
      </c>
      <c r="F49" s="172">
        <f t="shared" si="37"/>
        <v>0</v>
      </c>
      <c r="G49" s="172">
        <f t="shared" si="37"/>
        <v>0</v>
      </c>
      <c r="H49" s="172">
        <f t="shared" si="37"/>
        <v>0</v>
      </c>
      <c r="I49" s="172">
        <f t="shared" si="37"/>
        <v>0</v>
      </c>
      <c r="J49" s="172">
        <f t="shared" si="37"/>
        <v>0</v>
      </c>
      <c r="K49" s="172">
        <f t="shared" si="37"/>
        <v>0</v>
      </c>
      <c r="L49" s="172">
        <f t="shared" si="37"/>
        <v>0</v>
      </c>
      <c r="M49" s="172">
        <f t="shared" si="37"/>
        <v>0</v>
      </c>
      <c r="N49" s="172">
        <f t="shared" si="37"/>
        <v>0</v>
      </c>
      <c r="O49" s="172">
        <f t="shared" si="37"/>
        <v>0</v>
      </c>
      <c r="P49" s="182">
        <f>SUM(D49:O49)</f>
        <v>0</v>
      </c>
      <c r="Q49" s="69"/>
      <c r="R49" s="172">
        <f>R39+R42+R45+R48</f>
        <v>0</v>
      </c>
      <c r="S49" s="209"/>
      <c r="T49" s="209"/>
      <c r="U49" s="209"/>
      <c r="V49" s="209"/>
      <c r="W49" s="209"/>
      <c r="X49" s="209"/>
      <c r="Y49" s="209"/>
      <c r="Z49" s="209"/>
      <c r="AA49" s="209"/>
      <c r="AB49" s="209"/>
      <c r="AC49" s="209"/>
      <c r="AD49" s="210"/>
      <c r="AE49" s="210"/>
      <c r="AF49" s="216"/>
    </row>
    <row r="50" spans="2:32" ht="6" customHeight="1" thickBot="1">
      <c r="B50" s="39"/>
      <c r="C50" s="39"/>
      <c r="D50" s="178"/>
      <c r="E50" s="178"/>
      <c r="F50" s="178"/>
      <c r="G50" s="178"/>
      <c r="H50" s="178"/>
      <c r="I50" s="178"/>
      <c r="J50" s="178"/>
      <c r="K50" s="178"/>
      <c r="L50" s="178"/>
      <c r="M50" s="178"/>
      <c r="N50" s="178"/>
      <c r="O50" s="179"/>
      <c r="P50" s="179"/>
      <c r="Q50" s="39"/>
      <c r="R50" s="219"/>
      <c r="S50" s="66"/>
      <c r="T50" s="66"/>
      <c r="U50" s="66"/>
      <c r="V50" s="66"/>
      <c r="W50" s="66"/>
      <c r="X50" s="66"/>
      <c r="Y50" s="66"/>
      <c r="Z50" s="66"/>
      <c r="AA50" s="66"/>
      <c r="AB50" s="66"/>
      <c r="AC50" s="66"/>
      <c r="AD50" s="66"/>
      <c r="AE50" s="66"/>
      <c r="AF50" s="218"/>
    </row>
    <row r="51" spans="2:32" ht="16.2" customHeight="1">
      <c r="B51" s="270" t="s">
        <v>140</v>
      </c>
      <c r="C51" s="358">
        <v>0</v>
      </c>
      <c r="D51" s="274">
        <f t="shared" ref="D51:P51" si="38">D38</f>
        <v>45352</v>
      </c>
      <c r="E51" s="274">
        <f t="shared" si="38"/>
        <v>45383</v>
      </c>
      <c r="F51" s="274">
        <f t="shared" si="38"/>
        <v>45414</v>
      </c>
      <c r="G51" s="274">
        <f t="shared" si="38"/>
        <v>45445</v>
      </c>
      <c r="H51" s="274">
        <f t="shared" si="38"/>
        <v>45476</v>
      </c>
      <c r="I51" s="274">
        <f t="shared" si="38"/>
        <v>45507</v>
      </c>
      <c r="J51" s="274">
        <f t="shared" si="38"/>
        <v>45538</v>
      </c>
      <c r="K51" s="274">
        <f t="shared" si="38"/>
        <v>45569</v>
      </c>
      <c r="L51" s="274">
        <f t="shared" si="38"/>
        <v>45600</v>
      </c>
      <c r="M51" s="274">
        <f t="shared" si="38"/>
        <v>45631</v>
      </c>
      <c r="N51" s="274">
        <f t="shared" si="38"/>
        <v>45662</v>
      </c>
      <c r="O51" s="274">
        <f t="shared" si="38"/>
        <v>45693</v>
      </c>
      <c r="P51" s="279" t="str">
        <f t="shared" si="38"/>
        <v>Yhteensä</v>
      </c>
      <c r="Q51" s="281"/>
      <c r="R51" s="278" t="s">
        <v>44</v>
      </c>
      <c r="S51" s="209"/>
      <c r="T51" s="209"/>
      <c r="U51" s="209"/>
      <c r="V51" s="209"/>
      <c r="W51" s="209"/>
      <c r="X51" s="209"/>
      <c r="Y51" s="209"/>
      <c r="Z51" s="209"/>
      <c r="AA51" s="209"/>
      <c r="AB51" s="209"/>
      <c r="AC51" s="209"/>
      <c r="AD51" s="210"/>
      <c r="AE51" s="210"/>
      <c r="AF51" s="216"/>
    </row>
    <row r="52" spans="2:32" ht="12" customHeight="1">
      <c r="B52" s="370" t="s">
        <v>157</v>
      </c>
      <c r="C52" s="371"/>
      <c r="D52" s="183">
        <v>0</v>
      </c>
      <c r="E52" s="183">
        <f t="shared" ref="E52:O52" si="39">D52</f>
        <v>0</v>
      </c>
      <c r="F52" s="183">
        <f t="shared" si="39"/>
        <v>0</v>
      </c>
      <c r="G52" s="183">
        <f t="shared" si="39"/>
        <v>0</v>
      </c>
      <c r="H52" s="183">
        <f t="shared" si="39"/>
        <v>0</v>
      </c>
      <c r="I52" s="183">
        <f t="shared" si="39"/>
        <v>0</v>
      </c>
      <c r="J52" s="183">
        <f t="shared" si="39"/>
        <v>0</v>
      </c>
      <c r="K52" s="183">
        <f t="shared" si="39"/>
        <v>0</v>
      </c>
      <c r="L52" s="183">
        <f t="shared" si="39"/>
        <v>0</v>
      </c>
      <c r="M52" s="183">
        <f t="shared" si="39"/>
        <v>0</v>
      </c>
      <c r="N52" s="183">
        <f t="shared" si="39"/>
        <v>0</v>
      </c>
      <c r="O52" s="183">
        <f t="shared" si="39"/>
        <v>0</v>
      </c>
      <c r="P52" s="184">
        <f>SUM(D52:O52)</f>
        <v>0</v>
      </c>
      <c r="Q52" s="64"/>
      <c r="R52" s="224">
        <v>0</v>
      </c>
      <c r="S52" s="209"/>
      <c r="T52" s="209"/>
      <c r="U52" s="209"/>
      <c r="V52" s="209"/>
      <c r="W52" s="209"/>
      <c r="X52" s="209"/>
      <c r="Y52" s="209"/>
      <c r="Z52" s="209"/>
      <c r="AA52" s="209"/>
      <c r="AB52" s="209"/>
      <c r="AC52" s="209"/>
      <c r="AD52" s="210"/>
      <c r="AE52" s="210"/>
      <c r="AF52" s="216"/>
    </row>
    <row r="53" spans="2:32" ht="12" customHeight="1">
      <c r="B53" s="372" t="s">
        <v>83</v>
      </c>
      <c r="C53" s="373"/>
      <c r="D53" s="165">
        <v>0</v>
      </c>
      <c r="E53" s="165">
        <f>D53</f>
        <v>0</v>
      </c>
      <c r="F53" s="165">
        <f t="shared" ref="F53:O53" si="40">E53</f>
        <v>0</v>
      </c>
      <c r="G53" s="165">
        <f t="shared" si="40"/>
        <v>0</v>
      </c>
      <c r="H53" s="165">
        <f t="shared" si="40"/>
        <v>0</v>
      </c>
      <c r="I53" s="165">
        <f t="shared" si="40"/>
        <v>0</v>
      </c>
      <c r="J53" s="165">
        <f t="shared" si="40"/>
        <v>0</v>
      </c>
      <c r="K53" s="165">
        <f t="shared" si="40"/>
        <v>0</v>
      </c>
      <c r="L53" s="165">
        <f t="shared" si="40"/>
        <v>0</v>
      </c>
      <c r="M53" s="165">
        <f t="shared" si="40"/>
        <v>0</v>
      </c>
      <c r="N53" s="165">
        <f t="shared" si="40"/>
        <v>0</v>
      </c>
      <c r="O53" s="165">
        <f t="shared" si="40"/>
        <v>0</v>
      </c>
      <c r="P53" s="169"/>
      <c r="Q53" s="64"/>
      <c r="R53" s="233"/>
      <c r="S53" s="209"/>
      <c r="T53" s="209"/>
      <c r="U53" s="209"/>
      <c r="V53" s="209"/>
      <c r="W53" s="209"/>
      <c r="X53" s="209"/>
      <c r="Y53" s="209"/>
      <c r="Z53" s="209"/>
      <c r="AA53" s="209"/>
      <c r="AB53" s="209"/>
      <c r="AC53" s="209"/>
      <c r="AD53" s="210"/>
      <c r="AE53" s="210"/>
      <c r="AF53" s="216"/>
    </row>
    <row r="54" spans="2:32" ht="12" customHeight="1">
      <c r="B54" s="370" t="s">
        <v>158</v>
      </c>
      <c r="C54" s="371"/>
      <c r="D54" s="183">
        <v>0</v>
      </c>
      <c r="E54" s="183">
        <f t="shared" ref="E54:O57" si="41">D54</f>
        <v>0</v>
      </c>
      <c r="F54" s="183">
        <f t="shared" si="41"/>
        <v>0</v>
      </c>
      <c r="G54" s="183">
        <f t="shared" si="41"/>
        <v>0</v>
      </c>
      <c r="H54" s="183">
        <f t="shared" si="41"/>
        <v>0</v>
      </c>
      <c r="I54" s="183">
        <f t="shared" si="41"/>
        <v>0</v>
      </c>
      <c r="J54" s="183">
        <f t="shared" si="41"/>
        <v>0</v>
      </c>
      <c r="K54" s="183">
        <f t="shared" si="41"/>
        <v>0</v>
      </c>
      <c r="L54" s="183">
        <f t="shared" si="41"/>
        <v>0</v>
      </c>
      <c r="M54" s="183">
        <f t="shared" si="41"/>
        <v>0</v>
      </c>
      <c r="N54" s="183">
        <f t="shared" si="41"/>
        <v>0</v>
      </c>
      <c r="O54" s="183">
        <f t="shared" si="41"/>
        <v>0</v>
      </c>
      <c r="P54" s="185">
        <f>SUM(D54:O54)</f>
        <v>0</v>
      </c>
      <c r="Q54" s="64"/>
      <c r="R54" s="226"/>
      <c r="S54" s="209"/>
      <c r="T54" s="209">
        <v>0</v>
      </c>
      <c r="U54" s="209"/>
      <c r="V54" s="209"/>
      <c r="W54" s="209"/>
      <c r="X54" s="209"/>
      <c r="Y54" s="209"/>
      <c r="Z54" s="209"/>
      <c r="AA54" s="209"/>
      <c r="AB54" s="209"/>
      <c r="AC54" s="209"/>
      <c r="AD54" s="210"/>
      <c r="AE54" s="210"/>
      <c r="AF54" s="216"/>
    </row>
    <row r="55" spans="2:32" ht="12" customHeight="1">
      <c r="B55" s="372" t="s">
        <v>83</v>
      </c>
      <c r="C55" s="373"/>
      <c r="D55" s="165">
        <v>0</v>
      </c>
      <c r="E55" s="165">
        <f t="shared" si="41"/>
        <v>0</v>
      </c>
      <c r="F55" s="165">
        <f t="shared" si="41"/>
        <v>0</v>
      </c>
      <c r="G55" s="165">
        <f t="shared" si="41"/>
        <v>0</v>
      </c>
      <c r="H55" s="165">
        <f t="shared" si="41"/>
        <v>0</v>
      </c>
      <c r="I55" s="165">
        <f t="shared" si="41"/>
        <v>0</v>
      </c>
      <c r="J55" s="165">
        <f t="shared" si="41"/>
        <v>0</v>
      </c>
      <c r="K55" s="165">
        <f t="shared" si="41"/>
        <v>0</v>
      </c>
      <c r="L55" s="165">
        <f t="shared" si="41"/>
        <v>0</v>
      </c>
      <c r="M55" s="165">
        <f t="shared" si="41"/>
        <v>0</v>
      </c>
      <c r="N55" s="165">
        <f t="shared" si="41"/>
        <v>0</v>
      </c>
      <c r="O55" s="165">
        <f t="shared" si="41"/>
        <v>0</v>
      </c>
      <c r="P55" s="166"/>
      <c r="Q55" s="64"/>
      <c r="R55" s="233"/>
      <c r="S55" s="210"/>
      <c r="T55" s="209"/>
      <c r="U55" s="209"/>
      <c r="V55" s="209"/>
      <c r="W55" s="209"/>
      <c r="X55" s="209"/>
      <c r="Y55" s="209"/>
      <c r="Z55" s="209"/>
      <c r="AA55" s="209"/>
      <c r="AB55" s="209"/>
      <c r="AC55" s="209"/>
      <c r="AD55" s="210"/>
      <c r="AE55" s="210"/>
      <c r="AF55" s="216"/>
    </row>
    <row r="56" spans="2:32" ht="12" customHeight="1">
      <c r="B56" s="370" t="s">
        <v>159</v>
      </c>
      <c r="C56" s="371"/>
      <c r="D56" s="183">
        <v>0</v>
      </c>
      <c r="E56" s="183">
        <f t="shared" si="41"/>
        <v>0</v>
      </c>
      <c r="F56" s="183">
        <f t="shared" si="41"/>
        <v>0</v>
      </c>
      <c r="G56" s="183">
        <f t="shared" si="41"/>
        <v>0</v>
      </c>
      <c r="H56" s="183">
        <f t="shared" si="41"/>
        <v>0</v>
      </c>
      <c r="I56" s="183">
        <f t="shared" si="41"/>
        <v>0</v>
      </c>
      <c r="J56" s="183">
        <f t="shared" si="41"/>
        <v>0</v>
      </c>
      <c r="K56" s="183">
        <f t="shared" si="41"/>
        <v>0</v>
      </c>
      <c r="L56" s="183">
        <f t="shared" si="41"/>
        <v>0</v>
      </c>
      <c r="M56" s="183">
        <f t="shared" si="41"/>
        <v>0</v>
      </c>
      <c r="N56" s="183">
        <f t="shared" si="41"/>
        <v>0</v>
      </c>
      <c r="O56" s="183">
        <f t="shared" si="41"/>
        <v>0</v>
      </c>
      <c r="P56" s="185">
        <f>SUM(D56:O56)</f>
        <v>0</v>
      </c>
      <c r="Q56" s="64"/>
      <c r="R56" s="226"/>
      <c r="S56" s="210"/>
      <c r="T56" s="209"/>
      <c r="U56" s="209"/>
      <c r="V56" s="209"/>
      <c r="W56" s="209"/>
      <c r="X56" s="209"/>
      <c r="Y56" s="209"/>
      <c r="Z56" s="209"/>
      <c r="AA56" s="209"/>
      <c r="AB56" s="209"/>
      <c r="AC56" s="209"/>
      <c r="AD56" s="210"/>
      <c r="AE56" s="210"/>
      <c r="AF56" s="216"/>
    </row>
    <row r="57" spans="2:32" ht="12" customHeight="1" thickBot="1">
      <c r="B57" s="382" t="s">
        <v>83</v>
      </c>
      <c r="C57" s="383"/>
      <c r="D57" s="170">
        <v>0</v>
      </c>
      <c r="E57" s="170">
        <f t="shared" si="41"/>
        <v>0</v>
      </c>
      <c r="F57" s="170">
        <f t="shared" si="41"/>
        <v>0</v>
      </c>
      <c r="G57" s="170">
        <f t="shared" si="41"/>
        <v>0</v>
      </c>
      <c r="H57" s="170">
        <f t="shared" si="41"/>
        <v>0</v>
      </c>
      <c r="I57" s="170">
        <f t="shared" si="41"/>
        <v>0</v>
      </c>
      <c r="J57" s="170">
        <f t="shared" si="41"/>
        <v>0</v>
      </c>
      <c r="K57" s="170">
        <f t="shared" si="41"/>
        <v>0</v>
      </c>
      <c r="L57" s="170">
        <f t="shared" si="41"/>
        <v>0</v>
      </c>
      <c r="M57" s="170">
        <f t="shared" si="41"/>
        <v>0</v>
      </c>
      <c r="N57" s="170">
        <f t="shared" si="41"/>
        <v>0</v>
      </c>
      <c r="O57" s="170">
        <f t="shared" si="41"/>
        <v>0</v>
      </c>
      <c r="P57" s="186"/>
      <c r="Q57" s="64"/>
      <c r="R57" s="234">
        <v>0</v>
      </c>
      <c r="S57" s="209"/>
      <c r="T57" s="209"/>
      <c r="U57" s="209"/>
      <c r="V57" s="209"/>
      <c r="W57" s="209"/>
      <c r="X57" s="209"/>
      <c r="Y57" s="209"/>
      <c r="Z57" s="209"/>
      <c r="AA57" s="209"/>
      <c r="AB57" s="209"/>
      <c r="AC57" s="209"/>
      <c r="AD57" s="210"/>
      <c r="AE57" s="210"/>
      <c r="AF57" s="216"/>
    </row>
    <row r="58" spans="2:32" ht="16.2" customHeight="1" thickTop="1" thickBot="1">
      <c r="B58" s="65" t="s">
        <v>162</v>
      </c>
      <c r="C58" s="112"/>
      <c r="D58" s="172">
        <f>D52*D53+D54*D55+D56*D57</f>
        <v>0</v>
      </c>
      <c r="E58" s="172">
        <f t="shared" ref="E58:O58" si="42">E52*E53+E54*E55+E56*E57</f>
        <v>0</v>
      </c>
      <c r="F58" s="172">
        <f t="shared" si="42"/>
        <v>0</v>
      </c>
      <c r="G58" s="172">
        <f t="shared" si="42"/>
        <v>0</v>
      </c>
      <c r="H58" s="172">
        <f t="shared" si="42"/>
        <v>0</v>
      </c>
      <c r="I58" s="172">
        <f t="shared" si="42"/>
        <v>0</v>
      </c>
      <c r="J58" s="172">
        <f t="shared" si="42"/>
        <v>0</v>
      </c>
      <c r="K58" s="172">
        <f t="shared" si="42"/>
        <v>0</v>
      </c>
      <c r="L58" s="172">
        <f t="shared" si="42"/>
        <v>0</v>
      </c>
      <c r="M58" s="172">
        <f t="shared" si="42"/>
        <v>0</v>
      </c>
      <c r="N58" s="172">
        <f t="shared" si="42"/>
        <v>0</v>
      </c>
      <c r="O58" s="172">
        <f t="shared" si="42"/>
        <v>0</v>
      </c>
      <c r="P58" s="182">
        <f>SUM(D58:O58)</f>
        <v>0</v>
      </c>
      <c r="Q58" s="69"/>
      <c r="R58" s="235">
        <f>SUM(R52:R57)</f>
        <v>0</v>
      </c>
      <c r="S58" s="220"/>
      <c r="T58" s="220"/>
      <c r="U58" s="220"/>
      <c r="V58" s="220"/>
      <c r="W58" s="220"/>
      <c r="X58" s="220"/>
      <c r="Y58" s="220"/>
      <c r="Z58" s="220"/>
      <c r="AA58" s="220"/>
      <c r="AB58" s="220"/>
      <c r="AC58" s="220"/>
      <c r="AD58" s="221"/>
      <c r="AE58" s="221"/>
      <c r="AF58" s="222"/>
    </row>
    <row r="59" spans="2:32" ht="6" customHeight="1">
      <c r="B59" s="49"/>
      <c r="C59" s="49"/>
      <c r="D59" s="49"/>
      <c r="E59" s="49"/>
      <c r="F59" s="49"/>
      <c r="G59" s="49"/>
      <c r="H59" s="49"/>
      <c r="I59" s="49"/>
      <c r="J59" s="49"/>
      <c r="K59" s="49"/>
      <c r="L59" s="49"/>
      <c r="M59" s="49"/>
      <c r="N59" s="49"/>
      <c r="O59" s="49"/>
      <c r="P59" s="49"/>
      <c r="Q59" s="49"/>
      <c r="R59" s="49"/>
      <c r="S59" s="211"/>
      <c r="T59" s="211"/>
      <c r="U59" s="211"/>
      <c r="V59" s="211"/>
      <c r="W59" s="211"/>
      <c r="X59" s="211"/>
      <c r="Y59" s="211"/>
      <c r="Z59" s="211"/>
      <c r="AA59" s="211"/>
      <c r="AB59" s="211"/>
      <c r="AC59" s="211"/>
      <c r="AD59" s="212"/>
      <c r="AE59" s="212"/>
      <c r="AF59" s="212"/>
    </row>
    <row r="60" spans="2:32">
      <c r="D60" s="8"/>
      <c r="E60" s="8"/>
      <c r="F60" s="8"/>
      <c r="G60" s="9"/>
      <c r="H60" s="8"/>
      <c r="I60" s="8"/>
      <c r="J60" s="8"/>
      <c r="K60" s="8"/>
      <c r="L60" s="146"/>
      <c r="M60" s="146"/>
      <c r="N60" s="146"/>
      <c r="O60" s="146"/>
      <c r="P60" s="280" t="s">
        <v>116</v>
      </c>
    </row>
    <row r="61" spans="2:32" ht="12.75" customHeight="1">
      <c r="B61" s="359" t="s">
        <v>141</v>
      </c>
      <c r="D61" s="8"/>
      <c r="E61" s="8"/>
      <c r="F61" s="8"/>
      <c r="G61" s="8"/>
      <c r="H61" s="8"/>
      <c r="I61" s="8"/>
      <c r="J61" s="8"/>
      <c r="K61" s="8"/>
      <c r="L61" s="379" t="s">
        <v>163</v>
      </c>
      <c r="M61" s="379"/>
      <c r="N61" s="379"/>
      <c r="O61" s="379"/>
      <c r="P61" s="379"/>
      <c r="Q61" s="142"/>
    </row>
    <row r="62" spans="2:32">
      <c r="D62" s="8"/>
      <c r="E62" s="8"/>
      <c r="F62" s="8"/>
      <c r="G62" s="8"/>
      <c r="H62" s="8"/>
      <c r="I62" s="8"/>
      <c r="J62" s="8"/>
      <c r="K62" s="8"/>
      <c r="L62" s="379"/>
      <c r="M62" s="379"/>
      <c r="N62" s="379"/>
      <c r="O62" s="379"/>
      <c r="P62" s="379"/>
    </row>
    <row r="63" spans="2:32">
      <c r="D63" s="8"/>
      <c r="E63" s="8"/>
      <c r="F63" s="8"/>
      <c r="G63" s="8"/>
      <c r="H63" s="8"/>
      <c r="I63" s="8"/>
      <c r="J63" s="143"/>
      <c r="K63" s="8"/>
      <c r="L63" s="8"/>
      <c r="M63" s="8"/>
      <c r="N63" s="8"/>
    </row>
    <row r="64" spans="2:32">
      <c r="D64" s="8"/>
      <c r="E64" s="8"/>
      <c r="F64" s="8"/>
      <c r="G64" s="8"/>
      <c r="H64" s="8"/>
      <c r="I64" s="8"/>
      <c r="J64" s="8"/>
      <c r="K64" s="8"/>
      <c r="L64" s="8"/>
      <c r="M64" s="8"/>
      <c r="N64" s="8"/>
    </row>
    <row r="91" spans="2:2">
      <c r="B91" s="145">
        <v>42282</v>
      </c>
    </row>
  </sheetData>
  <sheetProtection algorithmName="SHA-512" hashValue="At4Mkao/REppCQ18//UJPNQ0aW0s+V85mynHavzpn33eo+pfN2xcAkaJDX7b9hUls2gOJjBJxgWPiDm2+aP45Q==" saltValue="E1IS7ZbcMuITQrjsSIjcOQ==" spinCount="100000" sheet="1" objects="1" scenarios="1"/>
  <mergeCells count="51">
    <mergeCell ref="B3:D3"/>
    <mergeCell ref="F3:L3"/>
    <mergeCell ref="R2:S2"/>
    <mergeCell ref="U2:V2"/>
    <mergeCell ref="O3:P3"/>
    <mergeCell ref="L61:P62"/>
    <mergeCell ref="B10:C10"/>
    <mergeCell ref="B11:C11"/>
    <mergeCell ref="B32:C32"/>
    <mergeCell ref="B24:C24"/>
    <mergeCell ref="B25:C25"/>
    <mergeCell ref="B26:C26"/>
    <mergeCell ref="B27:C27"/>
    <mergeCell ref="B13:C13"/>
    <mergeCell ref="B57:C57"/>
    <mergeCell ref="B29:C29"/>
    <mergeCell ref="B30:C30"/>
    <mergeCell ref="B35:C35"/>
    <mergeCell ref="B52:C52"/>
    <mergeCell ref="B53:C53"/>
    <mergeCell ref="B54:C54"/>
    <mergeCell ref="B56:C56"/>
    <mergeCell ref="B34:C34"/>
    <mergeCell ref="B14:C14"/>
    <mergeCell ref="B43:C43"/>
    <mergeCell ref="B40:C40"/>
    <mergeCell ref="B55:C55"/>
    <mergeCell ref="B28:C28"/>
    <mergeCell ref="B17:C17"/>
    <mergeCell ref="B47:C47"/>
    <mergeCell ref="B46:C46"/>
    <mergeCell ref="B33:C33"/>
    <mergeCell ref="B19:C19"/>
    <mergeCell ref="B16:C16"/>
    <mergeCell ref="B45:C45"/>
    <mergeCell ref="B48:C48"/>
    <mergeCell ref="B44:C44"/>
    <mergeCell ref="B41:C41"/>
    <mergeCell ref="B39:C39"/>
    <mergeCell ref="B42:C42"/>
    <mergeCell ref="B38:C38"/>
    <mergeCell ref="B18:C18"/>
    <mergeCell ref="B7:C7"/>
    <mergeCell ref="B8:C8"/>
    <mergeCell ref="B20:C20"/>
    <mergeCell ref="B31:C31"/>
    <mergeCell ref="B5:C5"/>
    <mergeCell ref="B6:C6"/>
    <mergeCell ref="B9:C9"/>
    <mergeCell ref="B12:C12"/>
    <mergeCell ref="B15:C15"/>
  </mergeCells>
  <printOptions horizontalCentered="1"/>
  <pageMargins left="0.25" right="0.25" top="0.75" bottom="0.75" header="0.3" footer="0.3"/>
  <pageSetup paperSize="9" scale="80" orientation="landscape" r:id="rId1"/>
  <headerFooter alignWithMargins="0"/>
  <colBreaks count="1" manualBreakCount="1">
    <brk id="16" min="2" max="57"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2:AF55"/>
  <sheetViews>
    <sheetView showGridLines="0" showZeros="0" zoomScaleNormal="100" workbookViewId="0"/>
  </sheetViews>
  <sheetFormatPr defaultRowHeight="12.45"/>
  <cols>
    <col min="1" max="1" width="3.3046875" customWidth="1"/>
    <col min="2" max="2" width="24.84375" customWidth="1"/>
    <col min="3" max="3" width="4.84375" customWidth="1"/>
    <col min="4" max="15" width="9.15234375" customWidth="1"/>
    <col min="16" max="16" width="9.69140625" customWidth="1"/>
    <col min="17" max="17" width="3.15234375" customWidth="1"/>
    <col min="18" max="18" width="12.53515625" customWidth="1"/>
  </cols>
  <sheetData>
    <row r="2" spans="2:32" ht="26.25" customHeight="1">
      <c r="R2" s="410"/>
      <c r="S2" s="411"/>
    </row>
    <row r="3" spans="2:32" ht="20.149999999999999">
      <c r="B3" s="396" t="str">
        <f>'1. Tuotantotulot ja -menot'!B3:E3</f>
        <v>Maatilan nimi</v>
      </c>
      <c r="C3" s="396"/>
      <c r="D3" s="396"/>
      <c r="E3" s="396"/>
      <c r="F3" s="387" t="s">
        <v>107</v>
      </c>
      <c r="G3" s="387"/>
      <c r="H3" s="387"/>
      <c r="I3" s="387"/>
      <c r="J3" s="387"/>
      <c r="K3" s="387"/>
      <c r="L3" s="387"/>
      <c r="M3" s="6"/>
      <c r="N3" s="6"/>
      <c r="O3" s="6"/>
      <c r="P3" s="6"/>
      <c r="Q3" s="6"/>
      <c r="R3" s="6"/>
      <c r="S3" s="22"/>
      <c r="T3" s="3"/>
      <c r="U3" s="3"/>
      <c r="V3" s="3"/>
      <c r="W3" s="3"/>
      <c r="X3" s="3"/>
      <c r="Y3" s="3"/>
      <c r="Z3" s="3"/>
      <c r="AA3" s="3"/>
      <c r="AB3" s="3"/>
      <c r="AC3" s="3"/>
    </row>
    <row r="4" spans="2:32" ht="20.149999999999999" customHeight="1" thickBot="1">
      <c r="B4" s="282" t="str">
        <f>'1. Tuotantotulot ja -menot'!O3</f>
        <v>pp.kk.vvvv</v>
      </c>
      <c r="C4" s="6"/>
      <c r="D4" s="6"/>
      <c r="E4" s="6"/>
      <c r="F4" s="6"/>
      <c r="G4" s="6"/>
      <c r="H4" s="6"/>
      <c r="I4" s="6"/>
      <c r="J4" s="6"/>
      <c r="K4" s="6"/>
      <c r="L4" s="6"/>
      <c r="M4" s="6"/>
      <c r="N4" s="6"/>
      <c r="O4" s="6"/>
      <c r="P4" s="6"/>
      <c r="Q4" s="6"/>
      <c r="R4" s="6"/>
      <c r="S4" s="22"/>
      <c r="T4" s="3"/>
      <c r="U4" s="3"/>
      <c r="V4" s="3"/>
      <c r="W4" s="3"/>
      <c r="X4" s="3"/>
      <c r="Y4" s="3"/>
      <c r="Z4" s="3"/>
      <c r="AA4" s="3"/>
      <c r="AB4" s="3"/>
      <c r="AC4" s="3"/>
    </row>
    <row r="5" spans="2:32" ht="16.2" customHeight="1">
      <c r="B5" s="257" t="s">
        <v>39</v>
      </c>
      <c r="C5" s="258" t="s">
        <v>15</v>
      </c>
      <c r="D5" s="259">
        <f t="shared" ref="D5:P5" si="0">D38</f>
        <v>45352</v>
      </c>
      <c r="E5" s="259">
        <f t="shared" si="0"/>
        <v>45383</v>
      </c>
      <c r="F5" s="259">
        <f t="shared" si="0"/>
        <v>45414</v>
      </c>
      <c r="G5" s="259">
        <f t="shared" si="0"/>
        <v>45445</v>
      </c>
      <c r="H5" s="259">
        <f t="shared" si="0"/>
        <v>45476</v>
      </c>
      <c r="I5" s="259">
        <f t="shared" si="0"/>
        <v>45507</v>
      </c>
      <c r="J5" s="259">
        <f t="shared" si="0"/>
        <v>45538</v>
      </c>
      <c r="K5" s="259">
        <f t="shared" si="0"/>
        <v>45569</v>
      </c>
      <c r="L5" s="259">
        <f t="shared" si="0"/>
        <v>45600</v>
      </c>
      <c r="M5" s="259">
        <f t="shared" si="0"/>
        <v>45631</v>
      </c>
      <c r="N5" s="259">
        <f t="shared" si="0"/>
        <v>45662</v>
      </c>
      <c r="O5" s="259">
        <f t="shared" si="0"/>
        <v>45693</v>
      </c>
      <c r="P5" s="260" t="str">
        <f t="shared" si="0"/>
        <v>YHT</v>
      </c>
      <c r="Q5" s="46"/>
      <c r="R5" s="266" t="str">
        <f>R38</f>
        <v>Edell. kausi</v>
      </c>
      <c r="S5" s="223" t="s">
        <v>6</v>
      </c>
      <c r="T5" s="213"/>
      <c r="U5" s="213"/>
      <c r="V5" s="213"/>
      <c r="W5" s="213"/>
      <c r="X5" s="213"/>
      <c r="Y5" s="213"/>
      <c r="Z5" s="213"/>
      <c r="AA5" s="213"/>
      <c r="AB5" s="213"/>
      <c r="AC5" s="213"/>
      <c r="AD5" s="214"/>
      <c r="AE5" s="214"/>
      <c r="AF5" s="215"/>
    </row>
    <row r="6" spans="2:32">
      <c r="B6" s="249" t="s">
        <v>90</v>
      </c>
      <c r="C6" s="250">
        <v>28</v>
      </c>
      <c r="D6" s="187">
        <v>0</v>
      </c>
      <c r="E6" s="187">
        <f>D6</f>
        <v>0</v>
      </c>
      <c r="F6" s="187">
        <f t="shared" ref="F6:O6" si="1">E6</f>
        <v>0</v>
      </c>
      <c r="G6" s="187">
        <f t="shared" si="1"/>
        <v>0</v>
      </c>
      <c r="H6" s="187">
        <f t="shared" si="1"/>
        <v>0</v>
      </c>
      <c r="I6" s="187">
        <f t="shared" si="1"/>
        <v>0</v>
      </c>
      <c r="J6" s="187">
        <f t="shared" si="1"/>
        <v>0</v>
      </c>
      <c r="K6" s="187">
        <f t="shared" si="1"/>
        <v>0</v>
      </c>
      <c r="L6" s="187">
        <f t="shared" si="1"/>
        <v>0</v>
      </c>
      <c r="M6" s="187">
        <f t="shared" si="1"/>
        <v>0</v>
      </c>
      <c r="N6" s="187">
        <f t="shared" si="1"/>
        <v>0</v>
      </c>
      <c r="O6" s="187">
        <f t="shared" si="1"/>
        <v>0</v>
      </c>
      <c r="P6" s="188">
        <f>SUM(D6:O6)</f>
        <v>0</v>
      </c>
      <c r="Q6" s="189"/>
      <c r="R6" s="187"/>
      <c r="S6" s="236"/>
      <c r="T6" s="236"/>
      <c r="U6" s="236"/>
      <c r="V6" s="236"/>
      <c r="W6" s="236"/>
      <c r="X6" s="236"/>
      <c r="Y6" s="236"/>
      <c r="Z6" s="236"/>
      <c r="AA6" s="236"/>
      <c r="AB6" s="236"/>
      <c r="AC6" s="236"/>
      <c r="AD6" s="237"/>
      <c r="AE6" s="237"/>
      <c r="AF6" s="238"/>
    </row>
    <row r="7" spans="2:32">
      <c r="B7" s="399" t="s">
        <v>112</v>
      </c>
      <c r="C7" s="401"/>
      <c r="D7" s="190"/>
      <c r="E7" s="190">
        <f>D7</f>
        <v>0</v>
      </c>
      <c r="F7" s="190">
        <f t="shared" ref="F7:O7" si="2">E7</f>
        <v>0</v>
      </c>
      <c r="G7" s="190">
        <f t="shared" si="2"/>
        <v>0</v>
      </c>
      <c r="H7" s="190">
        <f t="shared" si="2"/>
        <v>0</v>
      </c>
      <c r="I7" s="190">
        <f t="shared" si="2"/>
        <v>0</v>
      </c>
      <c r="J7" s="190">
        <f t="shared" si="2"/>
        <v>0</v>
      </c>
      <c r="K7" s="190">
        <f t="shared" si="2"/>
        <v>0</v>
      </c>
      <c r="L7" s="190">
        <f t="shared" si="2"/>
        <v>0</v>
      </c>
      <c r="M7" s="190">
        <f t="shared" si="2"/>
        <v>0</v>
      </c>
      <c r="N7" s="190">
        <f t="shared" si="2"/>
        <v>0</v>
      </c>
      <c r="O7" s="190">
        <f t="shared" si="2"/>
        <v>0</v>
      </c>
      <c r="P7" s="191">
        <f>SUM(D7:O7)</f>
        <v>0</v>
      </c>
      <c r="Q7" s="189"/>
      <c r="R7" s="190"/>
      <c r="S7" s="236"/>
      <c r="T7" s="236"/>
      <c r="U7" s="236"/>
      <c r="V7" s="236"/>
      <c r="W7" s="236"/>
      <c r="X7" s="236"/>
      <c r="Y7" s="236"/>
      <c r="Z7" s="236"/>
      <c r="AA7" s="236"/>
      <c r="AB7" s="236"/>
      <c r="AC7" s="236"/>
      <c r="AD7" s="237"/>
      <c r="AE7" s="237"/>
      <c r="AF7" s="238"/>
    </row>
    <row r="8" spans="2:32">
      <c r="B8" s="251" t="s">
        <v>43</v>
      </c>
      <c r="C8" s="252">
        <v>20</v>
      </c>
      <c r="D8" s="190">
        <v>0</v>
      </c>
      <c r="E8" s="190">
        <f>D8</f>
        <v>0</v>
      </c>
      <c r="F8" s="190">
        <f t="shared" ref="F8:O8" si="3">E8</f>
        <v>0</v>
      </c>
      <c r="G8" s="190">
        <f t="shared" si="3"/>
        <v>0</v>
      </c>
      <c r="H8" s="190">
        <f t="shared" si="3"/>
        <v>0</v>
      </c>
      <c r="I8" s="190">
        <f t="shared" si="3"/>
        <v>0</v>
      </c>
      <c r="J8" s="190">
        <f t="shared" si="3"/>
        <v>0</v>
      </c>
      <c r="K8" s="190">
        <f t="shared" si="3"/>
        <v>0</v>
      </c>
      <c r="L8" s="190">
        <f t="shared" si="3"/>
        <v>0</v>
      </c>
      <c r="M8" s="190">
        <f t="shared" si="3"/>
        <v>0</v>
      </c>
      <c r="N8" s="190">
        <f t="shared" si="3"/>
        <v>0</v>
      </c>
      <c r="O8" s="190">
        <f t="shared" si="3"/>
        <v>0</v>
      </c>
      <c r="P8" s="191">
        <f>SUM(D8:O8)</f>
        <v>0</v>
      </c>
      <c r="Q8" s="189"/>
      <c r="R8" s="190"/>
      <c r="S8" s="236"/>
      <c r="T8" s="236"/>
      <c r="U8" s="236"/>
      <c r="V8" s="236"/>
      <c r="W8" s="236"/>
      <c r="X8" s="236"/>
      <c r="Y8" s="236"/>
      <c r="Z8" s="236"/>
      <c r="AA8" s="236"/>
      <c r="AB8" s="236"/>
      <c r="AC8" s="236"/>
      <c r="AD8" s="237"/>
      <c r="AE8" s="237"/>
      <c r="AF8" s="238"/>
    </row>
    <row r="9" spans="2:32">
      <c r="B9" s="399" t="s">
        <v>113</v>
      </c>
      <c r="C9" s="400"/>
      <c r="D9" s="190"/>
      <c r="E9" s="190">
        <f>D9</f>
        <v>0</v>
      </c>
      <c r="F9" s="190">
        <f t="shared" ref="F9:O9" si="4">E9</f>
        <v>0</v>
      </c>
      <c r="G9" s="190">
        <f t="shared" si="4"/>
        <v>0</v>
      </c>
      <c r="H9" s="190">
        <f t="shared" si="4"/>
        <v>0</v>
      </c>
      <c r="I9" s="190">
        <f t="shared" si="4"/>
        <v>0</v>
      </c>
      <c r="J9" s="190">
        <f t="shared" si="4"/>
        <v>0</v>
      </c>
      <c r="K9" s="190">
        <f t="shared" si="4"/>
        <v>0</v>
      </c>
      <c r="L9" s="190">
        <f t="shared" si="4"/>
        <v>0</v>
      </c>
      <c r="M9" s="190">
        <f t="shared" si="4"/>
        <v>0</v>
      </c>
      <c r="N9" s="190">
        <f t="shared" si="4"/>
        <v>0</v>
      </c>
      <c r="O9" s="190">
        <f t="shared" si="4"/>
        <v>0</v>
      </c>
      <c r="P9" s="191">
        <f>SUM(D9:O9)</f>
        <v>0</v>
      </c>
      <c r="Q9" s="189"/>
      <c r="R9" s="190"/>
      <c r="S9" s="236"/>
      <c r="T9" s="236"/>
      <c r="U9" s="236"/>
      <c r="V9" s="236"/>
      <c r="W9" s="236"/>
      <c r="X9" s="236"/>
      <c r="Y9" s="236"/>
      <c r="Z9" s="236"/>
      <c r="AA9" s="236"/>
      <c r="AB9" s="236"/>
      <c r="AC9" s="236"/>
      <c r="AD9" s="237"/>
      <c r="AE9" s="237"/>
      <c r="AF9" s="238"/>
    </row>
    <row r="10" spans="2:32" ht="12.9" thickBot="1">
      <c r="B10" s="253" t="s">
        <v>117</v>
      </c>
      <c r="C10" s="254">
        <v>7.94</v>
      </c>
      <c r="D10" s="192">
        <f>(D8+D9)*$C10%</f>
        <v>0</v>
      </c>
      <c r="E10" s="192">
        <f t="shared" ref="E10:O10" si="5">(E8+E9)*$C10%</f>
        <v>0</v>
      </c>
      <c r="F10" s="192">
        <f t="shared" si="5"/>
        <v>0</v>
      </c>
      <c r="G10" s="192">
        <f t="shared" si="5"/>
        <v>0</v>
      </c>
      <c r="H10" s="192">
        <f t="shared" si="5"/>
        <v>0</v>
      </c>
      <c r="I10" s="192">
        <f t="shared" si="5"/>
        <v>0</v>
      </c>
      <c r="J10" s="192">
        <f t="shared" si="5"/>
        <v>0</v>
      </c>
      <c r="K10" s="192">
        <f t="shared" si="5"/>
        <v>0</v>
      </c>
      <c r="L10" s="192">
        <f t="shared" si="5"/>
        <v>0</v>
      </c>
      <c r="M10" s="192">
        <f t="shared" si="5"/>
        <v>0</v>
      </c>
      <c r="N10" s="192">
        <f t="shared" si="5"/>
        <v>0</v>
      </c>
      <c r="O10" s="192">
        <f t="shared" si="5"/>
        <v>0</v>
      </c>
      <c r="P10" s="193">
        <f>SUM(D10:O10)</f>
        <v>0</v>
      </c>
      <c r="Q10" s="189"/>
      <c r="R10" s="243">
        <f>SUM(R6:R9)</f>
        <v>0</v>
      </c>
      <c r="S10" s="236"/>
      <c r="T10" s="236"/>
      <c r="U10" s="236"/>
      <c r="V10" s="236"/>
      <c r="W10" s="236"/>
      <c r="X10" s="236"/>
      <c r="Y10" s="236"/>
      <c r="Z10" s="236"/>
      <c r="AA10" s="236"/>
      <c r="AB10" s="236"/>
      <c r="AC10" s="236"/>
      <c r="AD10" s="237"/>
      <c r="AE10" s="237"/>
      <c r="AF10" s="238"/>
    </row>
    <row r="11" spans="2:32" ht="6" customHeight="1" thickBot="1">
      <c r="B11" s="49"/>
      <c r="C11" s="49"/>
      <c r="D11" s="194"/>
      <c r="E11" s="194"/>
      <c r="F11" s="194"/>
      <c r="G11" s="194"/>
      <c r="H11" s="194"/>
      <c r="I11" s="194"/>
      <c r="J11" s="194"/>
      <c r="K11" s="194"/>
      <c r="L11" s="194"/>
      <c r="M11" s="194"/>
      <c r="N11" s="194"/>
      <c r="O11" s="194"/>
      <c r="P11" s="46"/>
      <c r="Q11" s="46"/>
      <c r="R11" s="244"/>
      <c r="S11" s="211"/>
      <c r="T11" s="211"/>
      <c r="U11" s="211"/>
      <c r="V11" s="211"/>
      <c r="W11" s="211"/>
      <c r="X11" s="211"/>
      <c r="Y11" s="211"/>
      <c r="Z11" s="211"/>
      <c r="AA11" s="211"/>
      <c r="AB11" s="211"/>
      <c r="AC11" s="211"/>
      <c r="AD11" s="212"/>
      <c r="AE11" s="212"/>
      <c r="AF11" s="239"/>
    </row>
    <row r="12" spans="2:32" ht="16.2" customHeight="1">
      <c r="B12" s="261" t="s">
        <v>137</v>
      </c>
      <c r="C12" s="262"/>
      <c r="D12" s="259">
        <f>D5</f>
        <v>45352</v>
      </c>
      <c r="E12" s="259">
        <f t="shared" ref="E12:P12" si="6">E5</f>
        <v>45383</v>
      </c>
      <c r="F12" s="259">
        <f>F5</f>
        <v>45414</v>
      </c>
      <c r="G12" s="259">
        <f t="shared" si="6"/>
        <v>45445</v>
      </c>
      <c r="H12" s="259">
        <f t="shared" si="6"/>
        <v>45476</v>
      </c>
      <c r="I12" s="259">
        <f t="shared" si="6"/>
        <v>45507</v>
      </c>
      <c r="J12" s="259">
        <f t="shared" si="6"/>
        <v>45538</v>
      </c>
      <c r="K12" s="259">
        <f t="shared" si="6"/>
        <v>45569</v>
      </c>
      <c r="L12" s="259">
        <f t="shared" si="6"/>
        <v>45600</v>
      </c>
      <c r="M12" s="259">
        <f t="shared" si="6"/>
        <v>45631</v>
      </c>
      <c r="N12" s="259">
        <f t="shared" si="6"/>
        <v>45662</v>
      </c>
      <c r="O12" s="259">
        <f t="shared" si="6"/>
        <v>45693</v>
      </c>
      <c r="P12" s="260" t="str">
        <f t="shared" si="6"/>
        <v>YHT</v>
      </c>
      <c r="Q12" s="46"/>
      <c r="R12" s="266" t="str">
        <f>R5</f>
        <v>Edell. kausi</v>
      </c>
      <c r="S12" s="236"/>
      <c r="T12" s="236"/>
      <c r="U12" s="236"/>
      <c r="V12" s="236"/>
      <c r="W12" s="236"/>
      <c r="X12" s="236"/>
      <c r="Y12" s="236"/>
      <c r="Z12" s="236"/>
      <c r="AA12" s="236"/>
      <c r="AB12" s="236"/>
      <c r="AC12" s="236"/>
      <c r="AD12" s="237"/>
      <c r="AE12" s="237"/>
      <c r="AF12" s="238"/>
    </row>
    <row r="13" spans="2:32">
      <c r="B13" s="402" t="s">
        <v>135</v>
      </c>
      <c r="C13" s="403"/>
      <c r="D13" s="341">
        <v>0</v>
      </c>
      <c r="E13" s="341">
        <f>D13</f>
        <v>0</v>
      </c>
      <c r="F13" s="341">
        <f t="shared" ref="F13:O13" si="7">E13</f>
        <v>0</v>
      </c>
      <c r="G13" s="341">
        <f t="shared" si="7"/>
        <v>0</v>
      </c>
      <c r="H13" s="341">
        <f t="shared" si="7"/>
        <v>0</v>
      </c>
      <c r="I13" s="341">
        <f t="shared" si="7"/>
        <v>0</v>
      </c>
      <c r="J13" s="341">
        <f t="shared" si="7"/>
        <v>0</v>
      </c>
      <c r="K13" s="341">
        <f t="shared" si="7"/>
        <v>0</v>
      </c>
      <c r="L13" s="341">
        <f t="shared" si="7"/>
        <v>0</v>
      </c>
      <c r="M13" s="341">
        <f t="shared" si="7"/>
        <v>0</v>
      </c>
      <c r="N13" s="341">
        <f t="shared" si="7"/>
        <v>0</v>
      </c>
      <c r="O13" s="341">
        <f t="shared" si="7"/>
        <v>0</v>
      </c>
      <c r="P13" s="342">
        <f>SUM(D13:O13)</f>
        <v>0</v>
      </c>
      <c r="Q13" s="189"/>
      <c r="R13" s="187"/>
      <c r="S13" s="237"/>
      <c r="T13" s="237"/>
      <c r="U13" s="237"/>
      <c r="V13" s="237"/>
      <c r="W13" s="237"/>
      <c r="X13" s="237"/>
      <c r="Y13" s="237"/>
      <c r="Z13" s="237"/>
      <c r="AA13" s="237"/>
      <c r="AB13" s="237"/>
      <c r="AC13" s="237"/>
      <c r="AD13" s="237"/>
      <c r="AE13" s="237"/>
      <c r="AF13" s="238"/>
    </row>
    <row r="14" spans="2:32">
      <c r="B14" s="392" t="s">
        <v>86</v>
      </c>
      <c r="C14" s="393"/>
      <c r="D14" s="339">
        <v>0</v>
      </c>
      <c r="E14" s="339">
        <f>D14</f>
        <v>0</v>
      </c>
      <c r="F14" s="339">
        <f t="shared" ref="F14:O14" si="8">E14</f>
        <v>0</v>
      </c>
      <c r="G14" s="339">
        <f t="shared" si="8"/>
        <v>0</v>
      </c>
      <c r="H14" s="339">
        <f t="shared" si="8"/>
        <v>0</v>
      </c>
      <c r="I14" s="339">
        <f t="shared" si="8"/>
        <v>0</v>
      </c>
      <c r="J14" s="339">
        <f t="shared" si="8"/>
        <v>0</v>
      </c>
      <c r="K14" s="339">
        <f t="shared" si="8"/>
        <v>0</v>
      </c>
      <c r="L14" s="339">
        <f t="shared" si="8"/>
        <v>0</v>
      </c>
      <c r="M14" s="339">
        <f t="shared" si="8"/>
        <v>0</v>
      </c>
      <c r="N14" s="339">
        <f t="shared" si="8"/>
        <v>0</v>
      </c>
      <c r="O14" s="339">
        <f t="shared" si="8"/>
        <v>0</v>
      </c>
      <c r="P14" s="340">
        <f>SUM(D14:O14)</f>
        <v>0</v>
      </c>
      <c r="Q14" s="189"/>
      <c r="R14" s="190">
        <v>0</v>
      </c>
      <c r="S14" s="236"/>
      <c r="T14" s="236"/>
      <c r="U14" s="236"/>
      <c r="V14" s="236"/>
      <c r="W14" s="236"/>
      <c r="X14" s="236"/>
      <c r="Y14" s="236"/>
      <c r="Z14" s="236"/>
      <c r="AA14" s="236"/>
      <c r="AB14" s="236"/>
      <c r="AC14" s="236"/>
      <c r="AD14" s="237"/>
      <c r="AE14" s="237"/>
      <c r="AF14" s="238"/>
    </row>
    <row r="15" spans="2:32">
      <c r="B15" s="397" t="s">
        <v>58</v>
      </c>
      <c r="C15" s="398"/>
      <c r="D15" s="190">
        <v>0</v>
      </c>
      <c r="E15" s="190">
        <f>D15</f>
        <v>0</v>
      </c>
      <c r="F15" s="190">
        <f t="shared" ref="F15:O15" si="9">E15</f>
        <v>0</v>
      </c>
      <c r="G15" s="190">
        <f t="shared" si="9"/>
        <v>0</v>
      </c>
      <c r="H15" s="190">
        <f t="shared" si="9"/>
        <v>0</v>
      </c>
      <c r="I15" s="190">
        <f t="shared" si="9"/>
        <v>0</v>
      </c>
      <c r="J15" s="190">
        <f t="shared" si="9"/>
        <v>0</v>
      </c>
      <c r="K15" s="190">
        <f t="shared" si="9"/>
        <v>0</v>
      </c>
      <c r="L15" s="190">
        <f t="shared" si="9"/>
        <v>0</v>
      </c>
      <c r="M15" s="190">
        <f t="shared" si="9"/>
        <v>0</v>
      </c>
      <c r="N15" s="190">
        <f t="shared" si="9"/>
        <v>0</v>
      </c>
      <c r="O15" s="190">
        <f t="shared" si="9"/>
        <v>0</v>
      </c>
      <c r="P15" s="191">
        <f t="shared" ref="P15:P23" si="10">SUM(D15:O15)</f>
        <v>0</v>
      </c>
      <c r="Q15" s="189"/>
      <c r="R15" s="190"/>
      <c r="S15" s="236"/>
      <c r="T15" s="236"/>
      <c r="U15" s="236"/>
      <c r="V15" s="236"/>
      <c r="W15" s="236"/>
      <c r="X15" s="236"/>
      <c r="Y15" s="236"/>
      <c r="Z15" s="236"/>
      <c r="AA15" s="236"/>
      <c r="AB15" s="236"/>
      <c r="AC15" s="236"/>
      <c r="AD15" s="237"/>
      <c r="AE15" s="237"/>
      <c r="AF15" s="238"/>
    </row>
    <row r="16" spans="2:32">
      <c r="B16" s="397" t="s">
        <v>45</v>
      </c>
      <c r="C16" s="398"/>
      <c r="D16" s="190"/>
      <c r="E16" s="190">
        <f t="shared" ref="E16:O22" si="11">D16</f>
        <v>0</v>
      </c>
      <c r="F16" s="190">
        <f t="shared" si="11"/>
        <v>0</v>
      </c>
      <c r="G16" s="190">
        <f t="shared" si="11"/>
        <v>0</v>
      </c>
      <c r="H16" s="190">
        <f t="shared" si="11"/>
        <v>0</v>
      </c>
      <c r="I16" s="190">
        <f t="shared" si="11"/>
        <v>0</v>
      </c>
      <c r="J16" s="190">
        <f t="shared" si="11"/>
        <v>0</v>
      </c>
      <c r="K16" s="190">
        <f t="shared" si="11"/>
        <v>0</v>
      </c>
      <c r="L16" s="190">
        <f t="shared" si="11"/>
        <v>0</v>
      </c>
      <c r="M16" s="190">
        <f t="shared" si="11"/>
        <v>0</v>
      </c>
      <c r="N16" s="190">
        <f t="shared" si="11"/>
        <v>0</v>
      </c>
      <c r="O16" s="190">
        <f t="shared" si="11"/>
        <v>0</v>
      </c>
      <c r="P16" s="191">
        <f t="shared" si="10"/>
        <v>0</v>
      </c>
      <c r="Q16" s="189"/>
      <c r="R16" s="190"/>
      <c r="S16" s="236"/>
      <c r="T16" s="236"/>
      <c r="U16" s="236"/>
      <c r="V16" s="236"/>
      <c r="W16" s="236">
        <v>0</v>
      </c>
      <c r="X16" s="236"/>
      <c r="Y16" s="236"/>
      <c r="Z16" s="236"/>
      <c r="AA16" s="236"/>
      <c r="AB16" s="236"/>
      <c r="AC16" s="236"/>
      <c r="AD16" s="237"/>
      <c r="AE16" s="237"/>
      <c r="AF16" s="238"/>
    </row>
    <row r="17" spans="2:32">
      <c r="B17" s="397" t="s">
        <v>59</v>
      </c>
      <c r="C17" s="398"/>
      <c r="D17" s="190"/>
      <c r="E17" s="190">
        <f t="shared" si="11"/>
        <v>0</v>
      </c>
      <c r="F17" s="190">
        <f t="shared" si="11"/>
        <v>0</v>
      </c>
      <c r="G17" s="190">
        <f t="shared" si="11"/>
        <v>0</v>
      </c>
      <c r="H17" s="190">
        <f t="shared" si="11"/>
        <v>0</v>
      </c>
      <c r="I17" s="190">
        <f t="shared" si="11"/>
        <v>0</v>
      </c>
      <c r="J17" s="190">
        <f t="shared" si="11"/>
        <v>0</v>
      </c>
      <c r="K17" s="190">
        <f t="shared" si="11"/>
        <v>0</v>
      </c>
      <c r="L17" s="190">
        <f t="shared" si="11"/>
        <v>0</v>
      </c>
      <c r="M17" s="190">
        <f t="shared" si="11"/>
        <v>0</v>
      </c>
      <c r="N17" s="190">
        <f t="shared" si="11"/>
        <v>0</v>
      </c>
      <c r="O17" s="190">
        <f t="shared" si="11"/>
        <v>0</v>
      </c>
      <c r="P17" s="191">
        <f t="shared" si="10"/>
        <v>0</v>
      </c>
      <c r="Q17" s="189"/>
      <c r="R17" s="190"/>
      <c r="S17" s="236"/>
      <c r="T17" s="236"/>
      <c r="U17" s="236"/>
      <c r="V17" s="236"/>
      <c r="W17" s="236"/>
      <c r="X17" s="236"/>
      <c r="Y17" s="236"/>
      <c r="Z17" s="236"/>
      <c r="AA17" s="236"/>
      <c r="AB17" s="236"/>
      <c r="AC17" s="236"/>
      <c r="AD17" s="237"/>
      <c r="AE17" s="237"/>
      <c r="AF17" s="238"/>
    </row>
    <row r="18" spans="2:32">
      <c r="B18" s="397" t="s">
        <v>60</v>
      </c>
      <c r="C18" s="398"/>
      <c r="D18" s="190"/>
      <c r="E18" s="190">
        <f t="shared" si="11"/>
        <v>0</v>
      </c>
      <c r="F18" s="190">
        <f t="shared" si="11"/>
        <v>0</v>
      </c>
      <c r="G18" s="190">
        <f t="shared" si="11"/>
        <v>0</v>
      </c>
      <c r="H18" s="190">
        <f t="shared" si="11"/>
        <v>0</v>
      </c>
      <c r="I18" s="190">
        <f t="shared" si="11"/>
        <v>0</v>
      </c>
      <c r="J18" s="190">
        <f t="shared" si="11"/>
        <v>0</v>
      </c>
      <c r="K18" s="190">
        <f t="shared" si="11"/>
        <v>0</v>
      </c>
      <c r="L18" s="190">
        <f t="shared" si="11"/>
        <v>0</v>
      </c>
      <c r="M18" s="190">
        <f t="shared" si="11"/>
        <v>0</v>
      </c>
      <c r="N18" s="190">
        <f t="shared" si="11"/>
        <v>0</v>
      </c>
      <c r="O18" s="190">
        <f t="shared" si="11"/>
        <v>0</v>
      </c>
      <c r="P18" s="191">
        <f t="shared" si="10"/>
        <v>0</v>
      </c>
      <c r="Q18" s="189"/>
      <c r="R18" s="190"/>
      <c r="S18" s="236"/>
      <c r="T18" s="236"/>
      <c r="U18" s="236"/>
      <c r="V18" s="236"/>
      <c r="W18" s="236"/>
      <c r="X18" s="236"/>
      <c r="Y18" s="236"/>
      <c r="Z18" s="236"/>
      <c r="AA18" s="236"/>
      <c r="AB18" s="236"/>
      <c r="AC18" s="236"/>
      <c r="AD18" s="237"/>
      <c r="AE18" s="237"/>
      <c r="AF18" s="238"/>
    </row>
    <row r="19" spans="2:32">
      <c r="B19" s="399" t="s">
        <v>61</v>
      </c>
      <c r="C19" s="400"/>
      <c r="D19" s="190"/>
      <c r="E19" s="190">
        <f t="shared" si="11"/>
        <v>0</v>
      </c>
      <c r="F19" s="190">
        <f t="shared" si="11"/>
        <v>0</v>
      </c>
      <c r="G19" s="190">
        <f t="shared" si="11"/>
        <v>0</v>
      </c>
      <c r="H19" s="190">
        <f t="shared" si="11"/>
        <v>0</v>
      </c>
      <c r="I19" s="190">
        <f t="shared" si="11"/>
        <v>0</v>
      </c>
      <c r="J19" s="190">
        <f t="shared" si="11"/>
        <v>0</v>
      </c>
      <c r="K19" s="190">
        <f t="shared" si="11"/>
        <v>0</v>
      </c>
      <c r="L19" s="190">
        <f t="shared" si="11"/>
        <v>0</v>
      </c>
      <c r="M19" s="190">
        <f t="shared" si="11"/>
        <v>0</v>
      </c>
      <c r="N19" s="190">
        <f t="shared" si="11"/>
        <v>0</v>
      </c>
      <c r="O19" s="190">
        <f t="shared" si="11"/>
        <v>0</v>
      </c>
      <c r="P19" s="191">
        <f t="shared" si="10"/>
        <v>0</v>
      </c>
      <c r="Q19" s="189"/>
      <c r="R19" s="190"/>
      <c r="S19" s="236"/>
      <c r="T19" s="236"/>
      <c r="U19" s="236"/>
      <c r="V19" s="236"/>
      <c r="W19" s="236"/>
      <c r="X19" s="236"/>
      <c r="Y19" s="236"/>
      <c r="Z19" s="236"/>
      <c r="AA19" s="236"/>
      <c r="AB19" s="236"/>
      <c r="AC19" s="236"/>
      <c r="AD19" s="237"/>
      <c r="AE19" s="237"/>
      <c r="AF19" s="238"/>
    </row>
    <row r="20" spans="2:32">
      <c r="B20" s="399" t="s">
        <v>27</v>
      </c>
      <c r="C20" s="400"/>
      <c r="D20" s="190"/>
      <c r="E20" s="190">
        <f t="shared" si="11"/>
        <v>0</v>
      </c>
      <c r="F20" s="190">
        <f t="shared" si="11"/>
        <v>0</v>
      </c>
      <c r="G20" s="190">
        <f t="shared" si="11"/>
        <v>0</v>
      </c>
      <c r="H20" s="190">
        <f t="shared" si="11"/>
        <v>0</v>
      </c>
      <c r="I20" s="190">
        <f t="shared" si="11"/>
        <v>0</v>
      </c>
      <c r="J20" s="190">
        <f t="shared" si="11"/>
        <v>0</v>
      </c>
      <c r="K20" s="190">
        <f t="shared" si="11"/>
        <v>0</v>
      </c>
      <c r="L20" s="190">
        <f t="shared" si="11"/>
        <v>0</v>
      </c>
      <c r="M20" s="190">
        <f t="shared" si="11"/>
        <v>0</v>
      </c>
      <c r="N20" s="190">
        <f t="shared" si="11"/>
        <v>0</v>
      </c>
      <c r="O20" s="190">
        <f t="shared" si="11"/>
        <v>0</v>
      </c>
      <c r="P20" s="191">
        <f t="shared" si="10"/>
        <v>0</v>
      </c>
      <c r="Q20" s="189"/>
      <c r="R20" s="190"/>
      <c r="S20" s="237"/>
      <c r="T20" s="236"/>
      <c r="U20" s="236"/>
      <c r="V20" s="236"/>
      <c r="W20" s="236"/>
      <c r="X20" s="236"/>
      <c r="Y20" s="236"/>
      <c r="Z20" s="236"/>
      <c r="AA20" s="236"/>
      <c r="AB20" s="236"/>
      <c r="AC20" s="236"/>
      <c r="AD20" s="237"/>
      <c r="AE20" s="237"/>
      <c r="AF20" s="238"/>
    </row>
    <row r="21" spans="2:32">
      <c r="B21" s="397" t="s">
        <v>62</v>
      </c>
      <c r="C21" s="398"/>
      <c r="D21" s="190"/>
      <c r="E21" s="190">
        <f t="shared" si="11"/>
        <v>0</v>
      </c>
      <c r="F21" s="190">
        <f t="shared" si="11"/>
        <v>0</v>
      </c>
      <c r="G21" s="190">
        <f t="shared" si="11"/>
        <v>0</v>
      </c>
      <c r="H21" s="190">
        <f t="shared" si="11"/>
        <v>0</v>
      </c>
      <c r="I21" s="190">
        <f t="shared" si="11"/>
        <v>0</v>
      </c>
      <c r="J21" s="190">
        <f t="shared" si="11"/>
        <v>0</v>
      </c>
      <c r="K21" s="190">
        <f t="shared" si="11"/>
        <v>0</v>
      </c>
      <c r="L21" s="190">
        <f t="shared" si="11"/>
        <v>0</v>
      </c>
      <c r="M21" s="190">
        <f t="shared" si="11"/>
        <v>0</v>
      </c>
      <c r="N21" s="190">
        <f t="shared" si="11"/>
        <v>0</v>
      </c>
      <c r="O21" s="190">
        <f t="shared" si="11"/>
        <v>0</v>
      </c>
      <c r="P21" s="191">
        <f t="shared" si="10"/>
        <v>0</v>
      </c>
      <c r="Q21" s="189"/>
      <c r="R21" s="190"/>
      <c r="S21" s="236"/>
      <c r="T21" s="236"/>
      <c r="U21" s="236"/>
      <c r="V21" s="236"/>
      <c r="W21" s="236"/>
      <c r="X21" s="236"/>
      <c r="Y21" s="236"/>
      <c r="Z21" s="236"/>
      <c r="AA21" s="236"/>
      <c r="AB21" s="236"/>
      <c r="AC21" s="236"/>
      <c r="AD21" s="237"/>
      <c r="AE21" s="237"/>
      <c r="AF21" s="238"/>
    </row>
    <row r="22" spans="2:32">
      <c r="B22" s="397" t="s">
        <v>63</v>
      </c>
      <c r="C22" s="398"/>
      <c r="D22" s="190">
        <v>0</v>
      </c>
      <c r="E22" s="190">
        <f t="shared" si="11"/>
        <v>0</v>
      </c>
      <c r="F22" s="190">
        <f t="shared" si="11"/>
        <v>0</v>
      </c>
      <c r="G22" s="190">
        <f t="shared" si="11"/>
        <v>0</v>
      </c>
      <c r="H22" s="190">
        <f t="shared" si="11"/>
        <v>0</v>
      </c>
      <c r="I22" s="190">
        <f t="shared" si="11"/>
        <v>0</v>
      </c>
      <c r="J22" s="190">
        <f t="shared" si="11"/>
        <v>0</v>
      </c>
      <c r="K22" s="190">
        <f t="shared" si="11"/>
        <v>0</v>
      </c>
      <c r="L22" s="190">
        <f t="shared" si="11"/>
        <v>0</v>
      </c>
      <c r="M22" s="190">
        <f t="shared" si="11"/>
        <v>0</v>
      </c>
      <c r="N22" s="190">
        <f t="shared" si="11"/>
        <v>0</v>
      </c>
      <c r="O22" s="190">
        <f t="shared" si="11"/>
        <v>0</v>
      </c>
      <c r="P22" s="191">
        <f t="shared" si="10"/>
        <v>0</v>
      </c>
      <c r="Q22" s="189"/>
      <c r="R22" s="190">
        <v>0</v>
      </c>
      <c r="S22" s="236"/>
      <c r="T22" s="236"/>
      <c r="U22" s="236"/>
      <c r="V22" s="236"/>
      <c r="W22" s="236"/>
      <c r="X22" s="236"/>
      <c r="Y22" s="236"/>
      <c r="Z22" s="236"/>
      <c r="AA22" s="236"/>
      <c r="AB22" s="236"/>
      <c r="AC22" s="236"/>
      <c r="AD22" s="237"/>
      <c r="AE22" s="237"/>
      <c r="AF22" s="238"/>
    </row>
    <row r="23" spans="2:32">
      <c r="B23" s="394" t="s">
        <v>12</v>
      </c>
      <c r="C23" s="395"/>
      <c r="D23" s="195">
        <v>0</v>
      </c>
      <c r="E23" s="195">
        <f>D23</f>
        <v>0</v>
      </c>
      <c r="F23" s="195">
        <f t="shared" ref="F23:O23" si="12">E23</f>
        <v>0</v>
      </c>
      <c r="G23" s="195">
        <f t="shared" si="12"/>
        <v>0</v>
      </c>
      <c r="H23" s="195">
        <f t="shared" si="12"/>
        <v>0</v>
      </c>
      <c r="I23" s="195">
        <f t="shared" si="12"/>
        <v>0</v>
      </c>
      <c r="J23" s="195">
        <f t="shared" si="12"/>
        <v>0</v>
      </c>
      <c r="K23" s="195">
        <f t="shared" si="12"/>
        <v>0</v>
      </c>
      <c r="L23" s="195">
        <f t="shared" si="12"/>
        <v>0</v>
      </c>
      <c r="M23" s="195">
        <f t="shared" si="12"/>
        <v>0</v>
      </c>
      <c r="N23" s="195">
        <f t="shared" si="12"/>
        <v>0</v>
      </c>
      <c r="O23" s="195">
        <f t="shared" si="12"/>
        <v>0</v>
      </c>
      <c r="P23" s="196">
        <f t="shared" si="10"/>
        <v>0</v>
      </c>
      <c r="Q23" s="189"/>
      <c r="R23" s="195">
        <v>0</v>
      </c>
      <c r="S23" s="236"/>
      <c r="T23" s="236"/>
      <c r="U23" s="236"/>
      <c r="V23" s="236"/>
      <c r="W23" s="236"/>
      <c r="X23" s="236"/>
      <c r="Y23" s="236"/>
      <c r="Z23" s="236"/>
      <c r="AA23" s="236"/>
      <c r="AB23" s="236"/>
      <c r="AC23" s="236"/>
      <c r="AD23" s="237"/>
      <c r="AE23" s="237"/>
      <c r="AF23" s="238"/>
    </row>
    <row r="24" spans="2:32" ht="16.2" customHeight="1" thickBot="1">
      <c r="B24" s="47" t="s">
        <v>7</v>
      </c>
      <c r="C24" s="48"/>
      <c r="D24" s="197">
        <f>SUM(D13:D23)</f>
        <v>0</v>
      </c>
      <c r="E24" s="197">
        <f t="shared" ref="E24:R24" si="13">SUM(E13:E23)</f>
        <v>0</v>
      </c>
      <c r="F24" s="197">
        <f t="shared" si="13"/>
        <v>0</v>
      </c>
      <c r="G24" s="197">
        <f t="shared" si="13"/>
        <v>0</v>
      </c>
      <c r="H24" s="197">
        <f t="shared" si="13"/>
        <v>0</v>
      </c>
      <c r="I24" s="197">
        <f t="shared" si="13"/>
        <v>0</v>
      </c>
      <c r="J24" s="197">
        <f t="shared" si="13"/>
        <v>0</v>
      </c>
      <c r="K24" s="197">
        <f t="shared" si="13"/>
        <v>0</v>
      </c>
      <c r="L24" s="197">
        <f t="shared" si="13"/>
        <v>0</v>
      </c>
      <c r="M24" s="197">
        <f t="shared" si="13"/>
        <v>0</v>
      </c>
      <c r="N24" s="197">
        <f t="shared" si="13"/>
        <v>0</v>
      </c>
      <c r="O24" s="197">
        <f t="shared" si="13"/>
        <v>0</v>
      </c>
      <c r="P24" s="197">
        <f t="shared" si="13"/>
        <v>0</v>
      </c>
      <c r="Q24" s="189"/>
      <c r="R24" s="197">
        <f t="shared" si="13"/>
        <v>0</v>
      </c>
      <c r="S24" s="236"/>
      <c r="T24" s="236"/>
      <c r="U24" s="236"/>
      <c r="V24" s="236"/>
      <c r="W24" s="236"/>
      <c r="X24" s="236"/>
      <c r="Y24" s="236"/>
      <c r="Z24" s="236"/>
      <c r="AA24" s="236"/>
      <c r="AB24" s="236"/>
      <c r="AC24" s="236"/>
      <c r="AD24" s="237"/>
      <c r="AE24" s="237"/>
      <c r="AF24" s="238"/>
    </row>
    <row r="25" spans="2:32" ht="6" customHeight="1" thickBot="1">
      <c r="B25" s="50"/>
      <c r="C25" s="50"/>
      <c r="D25" s="199"/>
      <c r="E25" s="199"/>
      <c r="F25" s="199"/>
      <c r="G25" s="199"/>
      <c r="H25" s="199"/>
      <c r="I25" s="199"/>
      <c r="J25" s="199"/>
      <c r="K25" s="199"/>
      <c r="L25" s="199"/>
      <c r="M25" s="199"/>
      <c r="N25" s="199"/>
      <c r="O25" s="199"/>
      <c r="P25" s="199"/>
      <c r="Q25" s="199"/>
      <c r="R25" s="245"/>
      <c r="S25" s="211"/>
      <c r="T25" s="211"/>
      <c r="U25" s="211"/>
      <c r="V25" s="211"/>
      <c r="W25" s="211"/>
      <c r="X25" s="211"/>
      <c r="Y25" s="211"/>
      <c r="Z25" s="211"/>
      <c r="AA25" s="211"/>
      <c r="AB25" s="211"/>
      <c r="AC25" s="211"/>
      <c r="AD25" s="212"/>
      <c r="AE25" s="212"/>
      <c r="AF25" s="239"/>
    </row>
    <row r="26" spans="2:32" ht="16.2" customHeight="1">
      <c r="B26" s="261" t="s">
        <v>120</v>
      </c>
      <c r="C26" s="262"/>
      <c r="D26" s="259">
        <f>D12</f>
        <v>45352</v>
      </c>
      <c r="E26" s="259">
        <f>E12</f>
        <v>45383</v>
      </c>
      <c r="F26" s="259">
        <f>F12</f>
        <v>45414</v>
      </c>
      <c r="G26" s="259">
        <f t="shared" ref="G26:P26" si="14">G12</f>
        <v>45445</v>
      </c>
      <c r="H26" s="259">
        <f t="shared" si="14"/>
        <v>45476</v>
      </c>
      <c r="I26" s="259">
        <f t="shared" si="14"/>
        <v>45507</v>
      </c>
      <c r="J26" s="259">
        <f t="shared" si="14"/>
        <v>45538</v>
      </c>
      <c r="K26" s="259">
        <f t="shared" si="14"/>
        <v>45569</v>
      </c>
      <c r="L26" s="259">
        <f t="shared" si="14"/>
        <v>45600</v>
      </c>
      <c r="M26" s="259">
        <f t="shared" si="14"/>
        <v>45631</v>
      </c>
      <c r="N26" s="259">
        <f t="shared" si="14"/>
        <v>45662</v>
      </c>
      <c r="O26" s="259">
        <f t="shared" si="14"/>
        <v>45693</v>
      </c>
      <c r="P26" s="260" t="str">
        <f t="shared" si="14"/>
        <v>YHT</v>
      </c>
      <c r="Q26" s="46"/>
      <c r="R26" s="266" t="str">
        <f>R12</f>
        <v>Edell. kausi</v>
      </c>
      <c r="S26" s="236"/>
      <c r="T26" s="236"/>
      <c r="U26" s="236"/>
      <c r="V26" s="236"/>
      <c r="W26" s="236"/>
      <c r="X26" s="236"/>
      <c r="Y26" s="236"/>
      <c r="Z26" s="236"/>
      <c r="AA26" s="236"/>
      <c r="AB26" s="236"/>
      <c r="AC26" s="236"/>
      <c r="AD26" s="237"/>
      <c r="AE26" s="237"/>
      <c r="AF26" s="238"/>
    </row>
    <row r="27" spans="2:32">
      <c r="B27" s="412" t="s">
        <v>42</v>
      </c>
      <c r="C27" s="413"/>
      <c r="D27" s="190"/>
      <c r="E27" s="190">
        <f>D27</f>
        <v>0</v>
      </c>
      <c r="F27" s="190">
        <f t="shared" ref="F27:O27" si="15">E27</f>
        <v>0</v>
      </c>
      <c r="G27" s="190">
        <f t="shared" si="15"/>
        <v>0</v>
      </c>
      <c r="H27" s="190">
        <f t="shared" si="15"/>
        <v>0</v>
      </c>
      <c r="I27" s="190">
        <f t="shared" si="15"/>
        <v>0</v>
      </c>
      <c r="J27" s="190">
        <f t="shared" si="15"/>
        <v>0</v>
      </c>
      <c r="K27" s="190">
        <f t="shared" si="15"/>
        <v>0</v>
      </c>
      <c r="L27" s="190">
        <f t="shared" si="15"/>
        <v>0</v>
      </c>
      <c r="M27" s="190">
        <f t="shared" si="15"/>
        <v>0</v>
      </c>
      <c r="N27" s="190">
        <f t="shared" si="15"/>
        <v>0</v>
      </c>
      <c r="O27" s="190">
        <f t="shared" si="15"/>
        <v>0</v>
      </c>
      <c r="P27" s="191">
        <f t="shared" ref="P27:P35" si="16">SUM(D27:O27)</f>
        <v>0</v>
      </c>
      <c r="Q27" s="189"/>
      <c r="R27" s="190"/>
      <c r="S27" s="237"/>
      <c r="T27" s="237"/>
      <c r="U27" s="237"/>
      <c r="V27" s="237"/>
      <c r="W27" s="237"/>
      <c r="X27" s="237"/>
      <c r="Y27" s="237"/>
      <c r="Z27" s="237"/>
      <c r="AA27" s="237"/>
      <c r="AB27" s="237"/>
      <c r="AC27" s="237"/>
      <c r="AD27" s="237"/>
      <c r="AE27" s="237"/>
      <c r="AF27" s="238"/>
    </row>
    <row r="28" spans="2:32">
      <c r="B28" s="399" t="s">
        <v>51</v>
      </c>
      <c r="C28" s="400"/>
      <c r="D28" s="190"/>
      <c r="E28" s="190">
        <f t="shared" ref="E28:O34" si="17">D28</f>
        <v>0</v>
      </c>
      <c r="F28" s="190">
        <f t="shared" si="17"/>
        <v>0</v>
      </c>
      <c r="G28" s="190">
        <f t="shared" si="17"/>
        <v>0</v>
      </c>
      <c r="H28" s="190">
        <f t="shared" si="17"/>
        <v>0</v>
      </c>
      <c r="I28" s="190">
        <f t="shared" si="17"/>
        <v>0</v>
      </c>
      <c r="J28" s="190">
        <f t="shared" si="17"/>
        <v>0</v>
      </c>
      <c r="K28" s="190">
        <f t="shared" si="17"/>
        <v>0</v>
      </c>
      <c r="L28" s="190">
        <f t="shared" si="17"/>
        <v>0</v>
      </c>
      <c r="M28" s="190">
        <f t="shared" si="17"/>
        <v>0</v>
      </c>
      <c r="N28" s="190">
        <f t="shared" si="17"/>
        <v>0</v>
      </c>
      <c r="O28" s="190">
        <f t="shared" si="17"/>
        <v>0</v>
      </c>
      <c r="P28" s="191">
        <f t="shared" si="16"/>
        <v>0</v>
      </c>
      <c r="Q28" s="189"/>
      <c r="R28" s="190"/>
      <c r="S28" s="237"/>
      <c r="T28" s="237"/>
      <c r="U28" s="237"/>
      <c r="V28" s="237"/>
      <c r="W28" s="237"/>
      <c r="X28" s="237"/>
      <c r="Y28" s="237"/>
      <c r="Z28" s="237"/>
      <c r="AA28" s="237"/>
      <c r="AB28" s="237"/>
      <c r="AC28" s="237"/>
      <c r="AD28" s="237"/>
      <c r="AE28" s="237"/>
      <c r="AF28" s="238"/>
    </row>
    <row r="29" spans="2:32">
      <c r="B29" s="399" t="s">
        <v>52</v>
      </c>
      <c r="C29" s="400"/>
      <c r="D29" s="190"/>
      <c r="E29" s="190">
        <f t="shared" si="17"/>
        <v>0</v>
      </c>
      <c r="F29" s="190">
        <f t="shared" si="17"/>
        <v>0</v>
      </c>
      <c r="G29" s="190">
        <f t="shared" si="17"/>
        <v>0</v>
      </c>
      <c r="H29" s="190">
        <f t="shared" si="17"/>
        <v>0</v>
      </c>
      <c r="I29" s="190">
        <f t="shared" si="17"/>
        <v>0</v>
      </c>
      <c r="J29" s="190">
        <f t="shared" si="17"/>
        <v>0</v>
      </c>
      <c r="K29" s="190">
        <f t="shared" si="17"/>
        <v>0</v>
      </c>
      <c r="L29" s="190">
        <f t="shared" si="17"/>
        <v>0</v>
      </c>
      <c r="M29" s="190">
        <f t="shared" si="17"/>
        <v>0</v>
      </c>
      <c r="N29" s="190">
        <f t="shared" si="17"/>
        <v>0</v>
      </c>
      <c r="O29" s="190">
        <f t="shared" si="17"/>
        <v>0</v>
      </c>
      <c r="P29" s="191">
        <f t="shared" si="16"/>
        <v>0</v>
      </c>
      <c r="Q29" s="189"/>
      <c r="R29" s="190"/>
      <c r="S29" s="237"/>
      <c r="T29" s="237"/>
      <c r="U29" s="237"/>
      <c r="V29" s="237"/>
      <c r="W29" s="237"/>
      <c r="X29" s="237"/>
      <c r="Y29" s="237"/>
      <c r="Z29" s="237"/>
      <c r="AA29" s="237"/>
      <c r="AB29" s="237"/>
      <c r="AC29" s="237"/>
      <c r="AD29" s="237"/>
      <c r="AE29" s="237"/>
      <c r="AF29" s="238"/>
    </row>
    <row r="30" spans="2:32">
      <c r="B30" s="397" t="s">
        <v>46</v>
      </c>
      <c r="C30" s="398"/>
      <c r="D30" s="190"/>
      <c r="E30" s="190">
        <f t="shared" si="17"/>
        <v>0</v>
      </c>
      <c r="F30" s="190">
        <f t="shared" si="17"/>
        <v>0</v>
      </c>
      <c r="G30" s="190">
        <f t="shared" si="17"/>
        <v>0</v>
      </c>
      <c r="H30" s="190">
        <f t="shared" si="17"/>
        <v>0</v>
      </c>
      <c r="I30" s="190">
        <f t="shared" si="17"/>
        <v>0</v>
      </c>
      <c r="J30" s="190">
        <f t="shared" si="17"/>
        <v>0</v>
      </c>
      <c r="K30" s="190">
        <f t="shared" si="17"/>
        <v>0</v>
      </c>
      <c r="L30" s="190">
        <f t="shared" si="17"/>
        <v>0</v>
      </c>
      <c r="M30" s="190">
        <f t="shared" si="17"/>
        <v>0</v>
      </c>
      <c r="N30" s="190">
        <f t="shared" si="17"/>
        <v>0</v>
      </c>
      <c r="O30" s="190">
        <f t="shared" si="17"/>
        <v>0</v>
      </c>
      <c r="P30" s="191">
        <f t="shared" si="16"/>
        <v>0</v>
      </c>
      <c r="Q30" s="189"/>
      <c r="R30" s="190"/>
      <c r="S30" s="237"/>
      <c r="T30" s="237"/>
      <c r="U30" s="237"/>
      <c r="V30" s="237"/>
      <c r="W30" s="237"/>
      <c r="X30" s="237"/>
      <c r="Y30" s="237"/>
      <c r="Z30" s="237"/>
      <c r="AA30" s="237"/>
      <c r="AB30" s="237"/>
      <c r="AC30" s="237"/>
      <c r="AD30" s="237"/>
      <c r="AE30" s="237"/>
      <c r="AF30" s="238"/>
    </row>
    <row r="31" spans="2:32">
      <c r="B31" s="397" t="s">
        <v>110</v>
      </c>
      <c r="C31" s="398"/>
      <c r="D31" s="190"/>
      <c r="E31" s="190">
        <f t="shared" si="17"/>
        <v>0</v>
      </c>
      <c r="F31" s="190">
        <f t="shared" si="17"/>
        <v>0</v>
      </c>
      <c r="G31" s="190">
        <f t="shared" si="17"/>
        <v>0</v>
      </c>
      <c r="H31" s="190">
        <f t="shared" si="17"/>
        <v>0</v>
      </c>
      <c r="I31" s="190">
        <f t="shared" si="17"/>
        <v>0</v>
      </c>
      <c r="J31" s="190">
        <f t="shared" si="17"/>
        <v>0</v>
      </c>
      <c r="K31" s="190">
        <f t="shared" si="17"/>
        <v>0</v>
      </c>
      <c r="L31" s="190">
        <f t="shared" si="17"/>
        <v>0</v>
      </c>
      <c r="M31" s="190">
        <f t="shared" si="17"/>
        <v>0</v>
      </c>
      <c r="N31" s="190">
        <f t="shared" si="17"/>
        <v>0</v>
      </c>
      <c r="O31" s="190">
        <f t="shared" si="17"/>
        <v>0</v>
      </c>
      <c r="P31" s="191">
        <f t="shared" si="16"/>
        <v>0</v>
      </c>
      <c r="Q31" s="189"/>
      <c r="R31" s="190"/>
      <c r="S31" s="237"/>
      <c r="T31" s="237"/>
      <c r="U31" s="237"/>
      <c r="V31" s="237"/>
      <c r="W31" s="237"/>
      <c r="X31" s="237"/>
      <c r="Y31" s="237"/>
      <c r="Z31" s="237"/>
      <c r="AA31" s="237"/>
      <c r="AB31" s="237"/>
      <c r="AC31" s="237"/>
      <c r="AD31" s="237"/>
      <c r="AE31" s="237"/>
      <c r="AF31" s="238"/>
    </row>
    <row r="32" spans="2:32">
      <c r="B32" s="397" t="s">
        <v>11</v>
      </c>
      <c r="C32" s="398"/>
      <c r="D32" s="190">
        <v>0</v>
      </c>
      <c r="E32" s="190">
        <f t="shared" si="17"/>
        <v>0</v>
      </c>
      <c r="F32" s="190">
        <f t="shared" si="17"/>
        <v>0</v>
      </c>
      <c r="G32" s="190">
        <f t="shared" si="17"/>
        <v>0</v>
      </c>
      <c r="H32" s="190">
        <f t="shared" si="17"/>
        <v>0</v>
      </c>
      <c r="I32" s="190">
        <f t="shared" si="17"/>
        <v>0</v>
      </c>
      <c r="J32" s="190">
        <f t="shared" si="17"/>
        <v>0</v>
      </c>
      <c r="K32" s="190">
        <f t="shared" si="17"/>
        <v>0</v>
      </c>
      <c r="L32" s="190">
        <f t="shared" si="17"/>
        <v>0</v>
      </c>
      <c r="M32" s="190">
        <f t="shared" si="17"/>
        <v>0</v>
      </c>
      <c r="N32" s="190">
        <f t="shared" si="17"/>
        <v>0</v>
      </c>
      <c r="O32" s="190">
        <f t="shared" si="17"/>
        <v>0</v>
      </c>
      <c r="P32" s="191">
        <f t="shared" si="16"/>
        <v>0</v>
      </c>
      <c r="Q32" s="189"/>
      <c r="R32" s="190"/>
      <c r="S32" s="237"/>
      <c r="T32" s="237"/>
      <c r="U32" s="237"/>
      <c r="V32" s="237"/>
      <c r="W32" s="237"/>
      <c r="X32" s="237"/>
      <c r="Y32" s="237"/>
      <c r="Z32" s="237"/>
      <c r="AA32" s="237"/>
      <c r="AB32" s="237"/>
      <c r="AC32" s="237"/>
      <c r="AD32" s="237"/>
      <c r="AE32" s="237"/>
      <c r="AF32" s="238"/>
    </row>
    <row r="33" spans="2:32">
      <c r="B33" s="255" t="s">
        <v>136</v>
      </c>
      <c r="C33" s="256"/>
      <c r="D33" s="190"/>
      <c r="E33" s="190">
        <f t="shared" si="17"/>
        <v>0</v>
      </c>
      <c r="F33" s="190">
        <f t="shared" si="17"/>
        <v>0</v>
      </c>
      <c r="G33" s="190">
        <f t="shared" si="17"/>
        <v>0</v>
      </c>
      <c r="H33" s="190">
        <f t="shared" si="17"/>
        <v>0</v>
      </c>
      <c r="I33" s="190">
        <f t="shared" si="17"/>
        <v>0</v>
      </c>
      <c r="J33" s="190">
        <f t="shared" si="17"/>
        <v>0</v>
      </c>
      <c r="K33" s="190">
        <f t="shared" si="17"/>
        <v>0</v>
      </c>
      <c r="L33" s="190">
        <f t="shared" si="17"/>
        <v>0</v>
      </c>
      <c r="M33" s="190">
        <f t="shared" si="17"/>
        <v>0</v>
      </c>
      <c r="N33" s="190">
        <f t="shared" si="17"/>
        <v>0</v>
      </c>
      <c r="O33" s="190">
        <f t="shared" si="17"/>
        <v>0</v>
      </c>
      <c r="P33" s="191">
        <f>SUM(D33:O33)</f>
        <v>0</v>
      </c>
      <c r="Q33" s="189"/>
      <c r="R33" s="190"/>
      <c r="S33" s="237"/>
      <c r="T33" s="237"/>
      <c r="U33" s="237"/>
      <c r="V33" s="237"/>
      <c r="W33" s="237"/>
      <c r="X33" s="237"/>
      <c r="Y33" s="237"/>
      <c r="Z33" s="237"/>
      <c r="AA33" s="237"/>
      <c r="AB33" s="237"/>
      <c r="AC33" s="237"/>
      <c r="AD33" s="237"/>
      <c r="AE33" s="237"/>
      <c r="AF33" s="238"/>
    </row>
    <row r="34" spans="2:32">
      <c r="B34" s="255" t="s">
        <v>111</v>
      </c>
      <c r="C34" s="256"/>
      <c r="D34" s="190">
        <v>0</v>
      </c>
      <c r="E34" s="190">
        <f t="shared" si="17"/>
        <v>0</v>
      </c>
      <c r="F34" s="190">
        <f t="shared" si="17"/>
        <v>0</v>
      </c>
      <c r="G34" s="190">
        <f t="shared" si="17"/>
        <v>0</v>
      </c>
      <c r="H34" s="190">
        <f t="shared" si="17"/>
        <v>0</v>
      </c>
      <c r="I34" s="190">
        <f t="shared" si="17"/>
        <v>0</v>
      </c>
      <c r="J34" s="190">
        <f t="shared" si="17"/>
        <v>0</v>
      </c>
      <c r="K34" s="190">
        <f t="shared" si="17"/>
        <v>0</v>
      </c>
      <c r="L34" s="190">
        <f t="shared" si="17"/>
        <v>0</v>
      </c>
      <c r="M34" s="190">
        <f t="shared" si="17"/>
        <v>0</v>
      </c>
      <c r="N34" s="190">
        <f t="shared" si="17"/>
        <v>0</v>
      </c>
      <c r="O34" s="190">
        <f t="shared" si="17"/>
        <v>0</v>
      </c>
      <c r="P34" s="191">
        <f>SUM(D34:O34)</f>
        <v>0</v>
      </c>
      <c r="Q34" s="189"/>
      <c r="R34" s="190">
        <v>0</v>
      </c>
      <c r="S34" s="237"/>
      <c r="T34" s="237"/>
      <c r="U34" s="237"/>
      <c r="V34" s="237"/>
      <c r="W34" s="237"/>
      <c r="X34" s="237"/>
      <c r="Y34" s="237"/>
      <c r="Z34" s="237"/>
      <c r="AA34" s="237"/>
      <c r="AB34" s="237"/>
      <c r="AC34" s="237"/>
      <c r="AD34" s="237"/>
      <c r="AE34" s="237"/>
      <c r="AF34" s="238"/>
    </row>
    <row r="35" spans="2:32">
      <c r="B35" s="394" t="s">
        <v>12</v>
      </c>
      <c r="C35" s="395"/>
      <c r="D35" s="195"/>
      <c r="E35" s="195">
        <f>D35</f>
        <v>0</v>
      </c>
      <c r="F35" s="195">
        <f t="shared" ref="F35:O35" si="18">E35</f>
        <v>0</v>
      </c>
      <c r="G35" s="195">
        <f t="shared" si="18"/>
        <v>0</v>
      </c>
      <c r="H35" s="195">
        <f t="shared" si="18"/>
        <v>0</v>
      </c>
      <c r="I35" s="195">
        <f t="shared" si="18"/>
        <v>0</v>
      </c>
      <c r="J35" s="195">
        <f t="shared" si="18"/>
        <v>0</v>
      </c>
      <c r="K35" s="195">
        <f t="shared" si="18"/>
        <v>0</v>
      </c>
      <c r="L35" s="195">
        <f t="shared" si="18"/>
        <v>0</v>
      </c>
      <c r="M35" s="195">
        <f t="shared" si="18"/>
        <v>0</v>
      </c>
      <c r="N35" s="195">
        <f t="shared" si="18"/>
        <v>0</v>
      </c>
      <c r="O35" s="195">
        <f t="shared" si="18"/>
        <v>0</v>
      </c>
      <c r="P35" s="200">
        <f t="shared" si="16"/>
        <v>0</v>
      </c>
      <c r="Q35" s="189"/>
      <c r="R35" s="195"/>
      <c r="S35" s="237"/>
      <c r="T35" s="237"/>
      <c r="U35" s="237"/>
      <c r="V35" s="237"/>
      <c r="W35" s="237"/>
      <c r="X35" s="237"/>
      <c r="Y35" s="237"/>
      <c r="Z35" s="237"/>
      <c r="AA35" s="237"/>
      <c r="AB35" s="237"/>
      <c r="AC35" s="237"/>
      <c r="AD35" s="237"/>
      <c r="AE35" s="237"/>
      <c r="AF35" s="238"/>
    </row>
    <row r="36" spans="2:32" ht="16.2" customHeight="1" thickBot="1">
      <c r="B36" s="47" t="s">
        <v>7</v>
      </c>
      <c r="C36" s="48"/>
      <c r="D36" s="197">
        <f>SUM(D27:D35)</f>
        <v>0</v>
      </c>
      <c r="E36" s="197">
        <f t="shared" ref="E36:R36" si="19">SUM(E27:E35)</f>
        <v>0</v>
      </c>
      <c r="F36" s="197">
        <f t="shared" si="19"/>
        <v>0</v>
      </c>
      <c r="G36" s="197">
        <f t="shared" si="19"/>
        <v>0</v>
      </c>
      <c r="H36" s="197">
        <f t="shared" si="19"/>
        <v>0</v>
      </c>
      <c r="I36" s="197">
        <f t="shared" si="19"/>
        <v>0</v>
      </c>
      <c r="J36" s="197">
        <f t="shared" si="19"/>
        <v>0</v>
      </c>
      <c r="K36" s="197">
        <f t="shared" si="19"/>
        <v>0</v>
      </c>
      <c r="L36" s="197">
        <f t="shared" si="19"/>
        <v>0</v>
      </c>
      <c r="M36" s="197">
        <f t="shared" si="19"/>
        <v>0</v>
      </c>
      <c r="N36" s="197">
        <f t="shared" si="19"/>
        <v>0</v>
      </c>
      <c r="O36" s="197">
        <f t="shared" si="19"/>
        <v>0</v>
      </c>
      <c r="P36" s="197">
        <f t="shared" si="19"/>
        <v>0</v>
      </c>
      <c r="Q36" s="189"/>
      <c r="R36" s="197">
        <f t="shared" si="19"/>
        <v>0</v>
      </c>
      <c r="S36" s="212"/>
      <c r="T36" s="212"/>
      <c r="U36" s="212"/>
      <c r="V36" s="212"/>
      <c r="W36" s="212"/>
      <c r="X36" s="212"/>
      <c r="Y36" s="212"/>
      <c r="Z36" s="212"/>
      <c r="AA36" s="212"/>
      <c r="AB36" s="212"/>
      <c r="AC36" s="212"/>
      <c r="AD36" s="212"/>
      <c r="AE36" s="212"/>
      <c r="AF36" s="239"/>
    </row>
    <row r="37" spans="2:32" ht="6" customHeight="1" thickBot="1">
      <c r="D37" s="143"/>
      <c r="E37" s="143"/>
      <c r="F37" s="143"/>
      <c r="G37" s="143"/>
      <c r="H37" s="143"/>
      <c r="I37" s="143"/>
      <c r="J37" s="143"/>
      <c r="K37" s="143"/>
      <c r="L37" s="143"/>
      <c r="M37" s="143"/>
      <c r="N37" s="143"/>
      <c r="O37" s="120"/>
      <c r="P37" s="120"/>
      <c r="Q37" s="120"/>
      <c r="R37" s="246"/>
      <c r="S37" s="212"/>
      <c r="T37" s="212"/>
      <c r="U37" s="212"/>
      <c r="V37" s="212"/>
      <c r="W37" s="212"/>
      <c r="X37" s="212"/>
      <c r="Y37" s="212"/>
      <c r="Z37" s="212"/>
      <c r="AA37" s="212"/>
      <c r="AB37" s="212"/>
      <c r="AC37" s="212"/>
      <c r="AD37" s="212"/>
      <c r="AE37" s="212"/>
      <c r="AF37" s="239"/>
    </row>
    <row r="38" spans="2:32" ht="16.2" customHeight="1">
      <c r="B38" s="257" t="s">
        <v>64</v>
      </c>
      <c r="C38" s="263" t="s">
        <v>4</v>
      </c>
      <c r="D38" s="264">
        <f>'3. Kassabudjetti'!E7</f>
        <v>45352</v>
      </c>
      <c r="E38" s="264">
        <f>'3. Kassabudjetti'!F7</f>
        <v>45383</v>
      </c>
      <c r="F38" s="264">
        <f>'3. Kassabudjetti'!G7</f>
        <v>45414</v>
      </c>
      <c r="G38" s="264">
        <f>'3. Kassabudjetti'!H7</f>
        <v>45445</v>
      </c>
      <c r="H38" s="264">
        <f>'3. Kassabudjetti'!I7</f>
        <v>45476</v>
      </c>
      <c r="I38" s="264">
        <f>'3. Kassabudjetti'!J7</f>
        <v>45507</v>
      </c>
      <c r="J38" s="264">
        <f>'3. Kassabudjetti'!K7</f>
        <v>45538</v>
      </c>
      <c r="K38" s="264">
        <f>'3. Kassabudjetti'!L7</f>
        <v>45569</v>
      </c>
      <c r="L38" s="264">
        <f>'3. Kassabudjetti'!M7</f>
        <v>45600</v>
      </c>
      <c r="M38" s="264">
        <f>'3. Kassabudjetti'!N7</f>
        <v>45631</v>
      </c>
      <c r="N38" s="264">
        <f>'3. Kassabudjetti'!O7</f>
        <v>45662</v>
      </c>
      <c r="O38" s="265">
        <f>'3. Kassabudjetti'!P7</f>
        <v>45693</v>
      </c>
      <c r="P38" s="260" t="str">
        <f>'3. Kassabudjetti'!Q7</f>
        <v>YHT</v>
      </c>
      <c r="Q38" s="46"/>
      <c r="R38" s="267" t="s">
        <v>44</v>
      </c>
      <c r="S38" s="236"/>
      <c r="T38" s="236"/>
      <c r="U38" s="236"/>
      <c r="V38" s="236"/>
      <c r="W38" s="236"/>
      <c r="X38" s="236"/>
      <c r="Y38" s="236"/>
      <c r="Z38" s="236"/>
      <c r="AA38" s="236"/>
      <c r="AB38" s="236"/>
      <c r="AC38" s="236"/>
      <c r="AD38" s="237"/>
      <c r="AE38" s="237"/>
      <c r="AF38" s="238"/>
    </row>
    <row r="39" spans="2:32">
      <c r="B39" s="402" t="s">
        <v>69</v>
      </c>
      <c r="C39" s="403"/>
      <c r="D39" s="202">
        <v>0</v>
      </c>
      <c r="E39" s="202">
        <f>D39</f>
        <v>0</v>
      </c>
      <c r="F39" s="202">
        <f t="shared" ref="F39:O39" si="20">E39</f>
        <v>0</v>
      </c>
      <c r="G39" s="202">
        <f t="shared" si="20"/>
        <v>0</v>
      </c>
      <c r="H39" s="202">
        <f t="shared" si="20"/>
        <v>0</v>
      </c>
      <c r="I39" s="202">
        <f t="shared" si="20"/>
        <v>0</v>
      </c>
      <c r="J39" s="202">
        <f t="shared" si="20"/>
        <v>0</v>
      </c>
      <c r="K39" s="202">
        <f t="shared" si="20"/>
        <v>0</v>
      </c>
      <c r="L39" s="202">
        <f t="shared" si="20"/>
        <v>0</v>
      </c>
      <c r="M39" s="202">
        <f t="shared" si="20"/>
        <v>0</v>
      </c>
      <c r="N39" s="202">
        <f t="shared" si="20"/>
        <v>0</v>
      </c>
      <c r="O39" s="202">
        <f t="shared" si="20"/>
        <v>0</v>
      </c>
      <c r="P39" s="188">
        <f t="shared" ref="P39:P47" si="21">SUM(D39:O39)</f>
        <v>0</v>
      </c>
      <c r="Q39" s="189"/>
      <c r="R39" s="202">
        <v>0</v>
      </c>
      <c r="S39" s="236"/>
      <c r="T39" s="236"/>
      <c r="U39" s="236"/>
      <c r="V39" s="236"/>
      <c r="W39" s="236"/>
      <c r="X39" s="236"/>
      <c r="Y39" s="236"/>
      <c r="Z39" s="236"/>
      <c r="AA39" s="236"/>
      <c r="AB39" s="236"/>
      <c r="AC39" s="236"/>
      <c r="AD39" s="237"/>
      <c r="AE39" s="237"/>
      <c r="AF39" s="238"/>
    </row>
    <row r="40" spans="2:32">
      <c r="B40" s="404" t="s">
        <v>68</v>
      </c>
      <c r="C40" s="405"/>
      <c r="D40" s="190"/>
      <c r="E40" s="190">
        <f>D40</f>
        <v>0</v>
      </c>
      <c r="F40" s="190">
        <f t="shared" ref="F40:O40" si="22">E40</f>
        <v>0</v>
      </c>
      <c r="G40" s="190">
        <f t="shared" si="22"/>
        <v>0</v>
      </c>
      <c r="H40" s="190">
        <f t="shared" si="22"/>
        <v>0</v>
      </c>
      <c r="I40" s="190">
        <f t="shared" si="22"/>
        <v>0</v>
      </c>
      <c r="J40" s="190">
        <f t="shared" si="22"/>
        <v>0</v>
      </c>
      <c r="K40" s="190">
        <f t="shared" si="22"/>
        <v>0</v>
      </c>
      <c r="L40" s="190">
        <f t="shared" si="22"/>
        <v>0</v>
      </c>
      <c r="M40" s="190">
        <f t="shared" si="22"/>
        <v>0</v>
      </c>
      <c r="N40" s="190">
        <f t="shared" si="22"/>
        <v>0</v>
      </c>
      <c r="O40" s="190">
        <f t="shared" si="22"/>
        <v>0</v>
      </c>
      <c r="P40" s="191">
        <f t="shared" si="21"/>
        <v>0</v>
      </c>
      <c r="Q40" s="189"/>
      <c r="R40" s="190"/>
      <c r="S40" s="236"/>
      <c r="T40" s="236"/>
      <c r="U40" s="236"/>
      <c r="V40" s="236"/>
      <c r="W40" s="236"/>
      <c r="X40" s="236"/>
      <c r="Y40" s="236"/>
      <c r="Z40" s="236"/>
      <c r="AA40" s="236"/>
      <c r="AB40" s="236"/>
      <c r="AC40" s="236"/>
      <c r="AD40" s="237"/>
      <c r="AE40" s="237"/>
      <c r="AF40" s="238"/>
    </row>
    <row r="41" spans="2:32">
      <c r="B41" s="404" t="s">
        <v>65</v>
      </c>
      <c r="C41" s="405"/>
      <c r="D41" s="190"/>
      <c r="E41" s="190">
        <f t="shared" ref="E41:O46" si="23">D41</f>
        <v>0</v>
      </c>
      <c r="F41" s="190">
        <f t="shared" si="23"/>
        <v>0</v>
      </c>
      <c r="G41" s="190">
        <f t="shared" si="23"/>
        <v>0</v>
      </c>
      <c r="H41" s="190">
        <f t="shared" si="23"/>
        <v>0</v>
      </c>
      <c r="I41" s="190">
        <f t="shared" si="23"/>
        <v>0</v>
      </c>
      <c r="J41" s="190">
        <f t="shared" si="23"/>
        <v>0</v>
      </c>
      <c r="K41" s="190">
        <f t="shared" si="23"/>
        <v>0</v>
      </c>
      <c r="L41" s="190">
        <f t="shared" si="23"/>
        <v>0</v>
      </c>
      <c r="M41" s="190">
        <f t="shared" si="23"/>
        <v>0</v>
      </c>
      <c r="N41" s="190">
        <f t="shared" si="23"/>
        <v>0</v>
      </c>
      <c r="O41" s="190">
        <f t="shared" si="23"/>
        <v>0</v>
      </c>
      <c r="P41" s="191">
        <f t="shared" si="21"/>
        <v>0</v>
      </c>
      <c r="Q41" s="189"/>
      <c r="R41" s="190"/>
      <c r="S41" s="236"/>
      <c r="T41" s="236">
        <v>0</v>
      </c>
      <c r="U41" s="236"/>
      <c r="V41" s="236"/>
      <c r="W41" s="236"/>
      <c r="X41" s="236"/>
      <c r="Y41" s="236"/>
      <c r="Z41" s="236"/>
      <c r="AA41" s="236"/>
      <c r="AB41" s="236"/>
      <c r="AC41" s="236"/>
      <c r="AD41" s="237"/>
      <c r="AE41" s="237"/>
      <c r="AF41" s="238"/>
    </row>
    <row r="42" spans="2:32">
      <c r="B42" s="404" t="s">
        <v>72</v>
      </c>
      <c r="C42" s="405"/>
      <c r="D42" s="190"/>
      <c r="E42" s="190">
        <f t="shared" si="23"/>
        <v>0</v>
      </c>
      <c r="F42" s="190">
        <f t="shared" si="23"/>
        <v>0</v>
      </c>
      <c r="G42" s="190">
        <f t="shared" si="23"/>
        <v>0</v>
      </c>
      <c r="H42" s="190">
        <f t="shared" si="23"/>
        <v>0</v>
      </c>
      <c r="I42" s="190">
        <f t="shared" si="23"/>
        <v>0</v>
      </c>
      <c r="J42" s="190">
        <f t="shared" si="23"/>
        <v>0</v>
      </c>
      <c r="K42" s="190">
        <f t="shared" si="23"/>
        <v>0</v>
      </c>
      <c r="L42" s="190">
        <f t="shared" si="23"/>
        <v>0</v>
      </c>
      <c r="M42" s="190">
        <f t="shared" si="23"/>
        <v>0</v>
      </c>
      <c r="N42" s="190">
        <f t="shared" si="23"/>
        <v>0</v>
      </c>
      <c r="O42" s="190">
        <f t="shared" si="23"/>
        <v>0</v>
      </c>
      <c r="P42" s="191">
        <f t="shared" si="21"/>
        <v>0</v>
      </c>
      <c r="Q42" s="189"/>
      <c r="R42" s="190"/>
      <c r="S42" s="237"/>
      <c r="T42" s="236"/>
      <c r="U42" s="236"/>
      <c r="V42" s="236"/>
      <c r="W42" s="236"/>
      <c r="X42" s="236"/>
      <c r="Y42" s="236"/>
      <c r="Z42" s="236"/>
      <c r="AA42" s="236"/>
      <c r="AB42" s="236"/>
      <c r="AC42" s="236"/>
      <c r="AD42" s="237"/>
      <c r="AE42" s="237"/>
      <c r="AF42" s="238"/>
    </row>
    <row r="43" spans="2:32">
      <c r="B43" s="404" t="s">
        <v>73</v>
      </c>
      <c r="C43" s="405"/>
      <c r="D43" s="190"/>
      <c r="E43" s="190">
        <f t="shared" ref="E43:O43" si="24">D43</f>
        <v>0</v>
      </c>
      <c r="F43" s="190">
        <f t="shared" si="24"/>
        <v>0</v>
      </c>
      <c r="G43" s="190">
        <f t="shared" si="24"/>
        <v>0</v>
      </c>
      <c r="H43" s="190">
        <f t="shared" si="24"/>
        <v>0</v>
      </c>
      <c r="I43" s="190">
        <f t="shared" si="24"/>
        <v>0</v>
      </c>
      <c r="J43" s="190">
        <f t="shared" si="24"/>
        <v>0</v>
      </c>
      <c r="K43" s="190">
        <f t="shared" si="24"/>
        <v>0</v>
      </c>
      <c r="L43" s="190">
        <f t="shared" si="24"/>
        <v>0</v>
      </c>
      <c r="M43" s="190">
        <f t="shared" si="24"/>
        <v>0</v>
      </c>
      <c r="N43" s="190">
        <f t="shared" si="24"/>
        <v>0</v>
      </c>
      <c r="O43" s="190">
        <f t="shared" si="24"/>
        <v>0</v>
      </c>
      <c r="P43" s="191">
        <f t="shared" si="21"/>
        <v>0</v>
      </c>
      <c r="Q43" s="189"/>
      <c r="R43" s="190"/>
      <c r="S43" s="237"/>
      <c r="T43" s="236"/>
      <c r="U43" s="236"/>
      <c r="V43" s="236"/>
      <c r="W43" s="236"/>
      <c r="X43" s="236"/>
      <c r="Y43" s="236"/>
      <c r="Z43" s="236"/>
      <c r="AA43" s="236"/>
      <c r="AB43" s="236"/>
      <c r="AC43" s="236"/>
      <c r="AD43" s="237"/>
      <c r="AE43" s="237"/>
      <c r="AF43" s="238"/>
    </row>
    <row r="44" spans="2:32">
      <c r="B44" s="404" t="s">
        <v>70</v>
      </c>
      <c r="C44" s="405"/>
      <c r="D44" s="190">
        <v>0</v>
      </c>
      <c r="E44" s="190">
        <f t="shared" si="23"/>
        <v>0</v>
      </c>
      <c r="F44" s="190">
        <f t="shared" si="23"/>
        <v>0</v>
      </c>
      <c r="G44" s="190">
        <f t="shared" si="23"/>
        <v>0</v>
      </c>
      <c r="H44" s="190">
        <f t="shared" si="23"/>
        <v>0</v>
      </c>
      <c r="I44" s="190">
        <f t="shared" si="23"/>
        <v>0</v>
      </c>
      <c r="J44" s="190">
        <f t="shared" si="23"/>
        <v>0</v>
      </c>
      <c r="K44" s="190">
        <f t="shared" si="23"/>
        <v>0</v>
      </c>
      <c r="L44" s="190">
        <f t="shared" si="23"/>
        <v>0</v>
      </c>
      <c r="M44" s="190">
        <f t="shared" si="23"/>
        <v>0</v>
      </c>
      <c r="N44" s="190">
        <f t="shared" si="23"/>
        <v>0</v>
      </c>
      <c r="O44" s="190">
        <f t="shared" si="23"/>
        <v>0</v>
      </c>
      <c r="P44" s="191">
        <f t="shared" si="21"/>
        <v>0</v>
      </c>
      <c r="Q44" s="189"/>
      <c r="R44" s="190">
        <v>0</v>
      </c>
      <c r="S44" s="236"/>
      <c r="T44" s="236"/>
      <c r="U44" s="236"/>
      <c r="V44" s="236"/>
      <c r="W44" s="236"/>
      <c r="X44" s="236"/>
      <c r="Y44" s="236"/>
      <c r="Z44" s="236"/>
      <c r="AA44" s="236"/>
      <c r="AB44" s="236"/>
      <c r="AC44" s="236"/>
      <c r="AD44" s="237"/>
      <c r="AE44" s="237"/>
      <c r="AF44" s="238"/>
    </row>
    <row r="45" spans="2:32">
      <c r="B45" s="404" t="s">
        <v>66</v>
      </c>
      <c r="C45" s="405"/>
      <c r="D45" s="190"/>
      <c r="E45" s="190">
        <f t="shared" si="23"/>
        <v>0</v>
      </c>
      <c r="F45" s="190">
        <f t="shared" si="23"/>
        <v>0</v>
      </c>
      <c r="G45" s="190">
        <f t="shared" si="23"/>
        <v>0</v>
      </c>
      <c r="H45" s="190">
        <f t="shared" si="23"/>
        <v>0</v>
      </c>
      <c r="I45" s="190">
        <f t="shared" si="23"/>
        <v>0</v>
      </c>
      <c r="J45" s="190">
        <f t="shared" si="23"/>
        <v>0</v>
      </c>
      <c r="K45" s="190">
        <f t="shared" si="23"/>
        <v>0</v>
      </c>
      <c r="L45" s="190">
        <f t="shared" si="23"/>
        <v>0</v>
      </c>
      <c r="M45" s="190">
        <f t="shared" si="23"/>
        <v>0</v>
      </c>
      <c r="N45" s="190">
        <f t="shared" si="23"/>
        <v>0</v>
      </c>
      <c r="O45" s="190">
        <f t="shared" si="23"/>
        <v>0</v>
      </c>
      <c r="P45" s="191">
        <f t="shared" si="21"/>
        <v>0</v>
      </c>
      <c r="Q45" s="189"/>
      <c r="R45" s="190"/>
      <c r="S45" s="236"/>
      <c r="T45" s="236"/>
      <c r="U45" s="236"/>
      <c r="V45" s="236"/>
      <c r="W45" s="236"/>
      <c r="X45" s="236"/>
      <c r="Y45" s="236"/>
      <c r="Z45" s="236"/>
      <c r="AA45" s="236"/>
      <c r="AB45" s="236"/>
      <c r="AC45" s="236"/>
      <c r="AD45" s="237"/>
      <c r="AE45" s="237"/>
      <c r="AF45" s="238"/>
    </row>
    <row r="46" spans="2:32">
      <c r="B46" s="404" t="s">
        <v>67</v>
      </c>
      <c r="C46" s="405"/>
      <c r="D46" s="190"/>
      <c r="E46" s="190">
        <f t="shared" si="23"/>
        <v>0</v>
      </c>
      <c r="F46" s="190">
        <f t="shared" si="23"/>
        <v>0</v>
      </c>
      <c r="G46" s="190">
        <f t="shared" si="23"/>
        <v>0</v>
      </c>
      <c r="H46" s="190">
        <f t="shared" si="23"/>
        <v>0</v>
      </c>
      <c r="I46" s="190">
        <f t="shared" si="23"/>
        <v>0</v>
      </c>
      <c r="J46" s="190">
        <f t="shared" si="23"/>
        <v>0</v>
      </c>
      <c r="K46" s="190">
        <f t="shared" si="23"/>
        <v>0</v>
      </c>
      <c r="L46" s="190">
        <f t="shared" si="23"/>
        <v>0</v>
      </c>
      <c r="M46" s="190">
        <f t="shared" si="23"/>
        <v>0</v>
      </c>
      <c r="N46" s="190">
        <f t="shared" si="23"/>
        <v>0</v>
      </c>
      <c r="O46" s="190">
        <f t="shared" si="23"/>
        <v>0</v>
      </c>
      <c r="P46" s="191">
        <f t="shared" si="21"/>
        <v>0</v>
      </c>
      <c r="Q46" s="189"/>
      <c r="R46" s="190"/>
      <c r="S46" s="236"/>
      <c r="T46" s="236"/>
      <c r="U46" s="236"/>
      <c r="V46" s="236"/>
      <c r="W46" s="236"/>
      <c r="X46" s="236"/>
      <c r="Y46" s="236"/>
      <c r="Z46" s="236"/>
      <c r="AA46" s="236"/>
      <c r="AB46" s="236"/>
      <c r="AC46" s="236"/>
      <c r="AD46" s="237"/>
      <c r="AE46" s="237"/>
      <c r="AF46" s="238"/>
    </row>
    <row r="47" spans="2:32">
      <c r="B47" s="404" t="s">
        <v>104</v>
      </c>
      <c r="C47" s="405"/>
      <c r="D47" s="190"/>
      <c r="E47" s="190">
        <f t="shared" ref="E47:O47" si="25">D47</f>
        <v>0</v>
      </c>
      <c r="F47" s="190">
        <f t="shared" si="25"/>
        <v>0</v>
      </c>
      <c r="G47" s="190">
        <f t="shared" si="25"/>
        <v>0</v>
      </c>
      <c r="H47" s="190">
        <f t="shared" si="25"/>
        <v>0</v>
      </c>
      <c r="I47" s="190">
        <f t="shared" si="25"/>
        <v>0</v>
      </c>
      <c r="J47" s="190">
        <f t="shared" si="25"/>
        <v>0</v>
      </c>
      <c r="K47" s="190">
        <f t="shared" si="25"/>
        <v>0</v>
      </c>
      <c r="L47" s="190">
        <f t="shared" si="25"/>
        <v>0</v>
      </c>
      <c r="M47" s="190">
        <f t="shared" si="25"/>
        <v>0</v>
      </c>
      <c r="N47" s="190">
        <f t="shared" si="25"/>
        <v>0</v>
      </c>
      <c r="O47" s="190">
        <f t="shared" si="25"/>
        <v>0</v>
      </c>
      <c r="P47" s="191">
        <f t="shared" si="21"/>
        <v>0</v>
      </c>
      <c r="Q47" s="189"/>
      <c r="R47" s="190"/>
      <c r="S47" s="236"/>
      <c r="T47" s="236"/>
      <c r="U47" s="236"/>
      <c r="V47" s="236"/>
      <c r="W47" s="236"/>
      <c r="X47" s="236"/>
      <c r="Y47" s="236"/>
      <c r="Z47" s="236"/>
      <c r="AA47" s="236"/>
      <c r="AB47" s="236"/>
      <c r="AC47" s="236"/>
      <c r="AD47" s="237"/>
      <c r="AE47" s="237"/>
      <c r="AF47" s="238"/>
    </row>
    <row r="48" spans="2:32">
      <c r="B48" s="394" t="s">
        <v>71</v>
      </c>
      <c r="C48" s="395"/>
      <c r="D48" s="195"/>
      <c r="E48" s="195">
        <f>D48</f>
        <v>0</v>
      </c>
      <c r="F48" s="195">
        <f t="shared" ref="F48:O48" si="26">E48</f>
        <v>0</v>
      </c>
      <c r="G48" s="195">
        <f t="shared" si="26"/>
        <v>0</v>
      </c>
      <c r="H48" s="195">
        <f t="shared" si="26"/>
        <v>0</v>
      </c>
      <c r="I48" s="195">
        <f t="shared" si="26"/>
        <v>0</v>
      </c>
      <c r="J48" s="195">
        <f t="shared" si="26"/>
        <v>0</v>
      </c>
      <c r="K48" s="195">
        <f t="shared" si="26"/>
        <v>0</v>
      </c>
      <c r="L48" s="195">
        <f t="shared" si="26"/>
        <v>0</v>
      </c>
      <c r="M48" s="195">
        <f t="shared" si="26"/>
        <v>0</v>
      </c>
      <c r="N48" s="195">
        <f t="shared" si="26"/>
        <v>0</v>
      </c>
      <c r="O48" s="195">
        <f t="shared" si="26"/>
        <v>0</v>
      </c>
      <c r="P48" s="200">
        <f>SUM(D48:O48)</f>
        <v>0</v>
      </c>
      <c r="Q48" s="189"/>
      <c r="R48" s="195"/>
      <c r="S48" s="236"/>
      <c r="T48" s="236"/>
      <c r="U48" s="236"/>
      <c r="V48" s="236"/>
      <c r="W48" s="236"/>
      <c r="X48" s="236"/>
      <c r="Y48" s="236"/>
      <c r="Z48" s="236"/>
      <c r="AA48" s="236"/>
      <c r="AB48" s="236"/>
      <c r="AC48" s="236"/>
      <c r="AD48" s="237"/>
      <c r="AE48" s="237"/>
      <c r="AF48" s="238"/>
    </row>
    <row r="49" spans="2:32" ht="16.2" customHeight="1" thickBot="1">
      <c r="B49" s="47" t="s">
        <v>7</v>
      </c>
      <c r="C49" s="48"/>
      <c r="D49" s="197">
        <f>SUM(D39:D48)</f>
        <v>0</v>
      </c>
      <c r="E49" s="197">
        <f t="shared" ref="E49:P49" si="27">SUM(E39:E48)</f>
        <v>0</v>
      </c>
      <c r="F49" s="197">
        <f t="shared" si="27"/>
        <v>0</v>
      </c>
      <c r="G49" s="197">
        <f t="shared" si="27"/>
        <v>0</v>
      </c>
      <c r="H49" s="197">
        <f t="shared" si="27"/>
        <v>0</v>
      </c>
      <c r="I49" s="197">
        <f t="shared" si="27"/>
        <v>0</v>
      </c>
      <c r="J49" s="197">
        <f t="shared" si="27"/>
        <v>0</v>
      </c>
      <c r="K49" s="197">
        <f>SUM(K39:K48)</f>
        <v>0</v>
      </c>
      <c r="L49" s="197">
        <f>SUM(L39:L48)</f>
        <v>0</v>
      </c>
      <c r="M49" s="197">
        <f>SUM(M39:M48)</f>
        <v>0</v>
      </c>
      <c r="N49" s="197">
        <f>SUM(N39:N48)</f>
        <v>0</v>
      </c>
      <c r="O49" s="201">
        <f>SUM(O39:O48)</f>
        <v>0</v>
      </c>
      <c r="P49" s="198">
        <f t="shared" si="27"/>
        <v>0</v>
      </c>
      <c r="Q49" s="189"/>
      <c r="R49" s="197">
        <f>SUM(R39:R48)</f>
        <v>0</v>
      </c>
      <c r="S49" s="240"/>
      <c r="T49" s="240"/>
      <c r="U49" s="240"/>
      <c r="V49" s="240"/>
      <c r="W49" s="240"/>
      <c r="X49" s="240"/>
      <c r="Y49" s="240"/>
      <c r="Z49" s="240"/>
      <c r="AA49" s="240"/>
      <c r="AB49" s="240"/>
      <c r="AC49" s="240"/>
      <c r="AD49" s="241"/>
      <c r="AE49" s="241"/>
      <c r="AF49" s="242"/>
    </row>
    <row r="50" spans="2:32" ht="6" customHeight="1">
      <c r="B50" s="49"/>
      <c r="C50" s="49"/>
      <c r="D50" s="49"/>
      <c r="E50" s="49"/>
      <c r="F50" s="49"/>
      <c r="G50" s="49"/>
      <c r="H50" s="49"/>
      <c r="I50" s="49"/>
      <c r="J50" s="49"/>
      <c r="K50" s="49"/>
      <c r="L50" s="49"/>
      <c r="M50" s="49"/>
      <c r="N50" s="49"/>
      <c r="O50" s="49"/>
      <c r="P50" s="49"/>
      <c r="Q50" s="49"/>
      <c r="R50" s="49"/>
      <c r="S50" s="211"/>
      <c r="T50" s="211"/>
      <c r="U50" s="211"/>
      <c r="V50" s="211"/>
      <c r="W50" s="211"/>
      <c r="X50" s="211"/>
      <c r="Y50" s="211"/>
      <c r="Z50" s="211"/>
      <c r="AA50" s="211"/>
      <c r="AB50" s="211"/>
      <c r="AC50" s="211"/>
      <c r="AD50" s="212"/>
      <c r="AE50" s="212"/>
      <c r="AF50" s="212"/>
    </row>
    <row r="51" spans="2:32">
      <c r="D51" s="8"/>
      <c r="E51" s="8"/>
      <c r="F51" s="8"/>
      <c r="G51" s="9"/>
      <c r="H51" s="8"/>
      <c r="I51" s="8"/>
      <c r="J51" s="8"/>
      <c r="K51" s="8"/>
      <c r="L51" s="8"/>
      <c r="M51" s="8"/>
      <c r="N51" s="8"/>
      <c r="O51" s="406"/>
      <c r="P51" s="407"/>
    </row>
    <row r="52" spans="2:32">
      <c r="D52" s="8"/>
      <c r="E52" s="8"/>
      <c r="F52" s="8"/>
      <c r="G52" s="8"/>
      <c r="H52" s="8"/>
      <c r="I52" s="8"/>
      <c r="J52" s="8"/>
      <c r="K52" s="8"/>
      <c r="L52" s="8"/>
      <c r="M52" s="408"/>
      <c r="N52" s="409"/>
      <c r="O52" s="409"/>
      <c r="P52" s="409"/>
    </row>
    <row r="53" spans="2:32">
      <c r="D53" s="8"/>
      <c r="E53" s="8"/>
      <c r="F53" s="8"/>
      <c r="G53" s="8"/>
      <c r="H53" s="8"/>
      <c r="I53" s="8"/>
      <c r="J53" s="8"/>
      <c r="K53" s="8"/>
      <c r="L53" s="8"/>
      <c r="M53" s="409"/>
      <c r="N53" s="409"/>
      <c r="O53" s="409"/>
      <c r="P53" s="409"/>
    </row>
    <row r="54" spans="2:32">
      <c r="D54" s="8"/>
      <c r="E54" s="8"/>
      <c r="F54" s="8"/>
      <c r="G54" s="8"/>
      <c r="H54" s="8"/>
      <c r="I54" s="8"/>
      <c r="J54" s="8"/>
      <c r="K54" s="8"/>
      <c r="L54" s="8"/>
      <c r="M54" s="8"/>
      <c r="N54" s="8"/>
    </row>
    <row r="55" spans="2:32">
      <c r="D55" s="8"/>
      <c r="E55" s="8"/>
      <c r="F55" s="8"/>
      <c r="G55" s="8"/>
      <c r="H55" s="8"/>
      <c r="I55" s="8"/>
      <c r="J55" s="8"/>
      <c r="K55" s="8"/>
      <c r="L55" s="8"/>
      <c r="M55" s="8"/>
      <c r="N55" s="8"/>
    </row>
  </sheetData>
  <sheetProtection algorithmName="SHA-512" hashValue="YakNhYdi+Abnqe93A3jXiokr0NTA1/VVtaABXsEBlDvBHgBbtYLmvh0iWHBgsA0xpmPyu1i1Wv95UyRf/Pmw5g==" saltValue="QJ5qiq8/G0SE8eHpEgEGeA==" spinCount="100000" sheet="1" objects="1" scenarios="1"/>
  <mergeCells count="35">
    <mergeCell ref="O51:P51"/>
    <mergeCell ref="M52:P53"/>
    <mergeCell ref="F3:L3"/>
    <mergeCell ref="R2:S2"/>
    <mergeCell ref="B45:C45"/>
    <mergeCell ref="B46:C46"/>
    <mergeCell ref="B47:C47"/>
    <mergeCell ref="B32:C32"/>
    <mergeCell ref="B35:C35"/>
    <mergeCell ref="B27:C27"/>
    <mergeCell ref="B13:C13"/>
    <mergeCell ref="B28:C28"/>
    <mergeCell ref="B31:C31"/>
    <mergeCell ref="B22:C22"/>
    <mergeCell ref="B29:C29"/>
    <mergeCell ref="B9:C9"/>
    <mergeCell ref="B30:C30"/>
    <mergeCell ref="B18:C18"/>
    <mergeCell ref="B48:C48"/>
    <mergeCell ref="B39:C39"/>
    <mergeCell ref="B40:C40"/>
    <mergeCell ref="B41:C41"/>
    <mergeCell ref="B42:C42"/>
    <mergeCell ref="B43:C43"/>
    <mergeCell ref="B44:C44"/>
    <mergeCell ref="B14:C14"/>
    <mergeCell ref="B23:C23"/>
    <mergeCell ref="B3:E3"/>
    <mergeCell ref="B15:C15"/>
    <mergeCell ref="B16:C16"/>
    <mergeCell ref="B20:C20"/>
    <mergeCell ref="B21:C21"/>
    <mergeCell ref="B19:C19"/>
    <mergeCell ref="B7:C7"/>
    <mergeCell ref="B17:C17"/>
  </mergeCells>
  <phoneticPr fontId="2" type="noConversion"/>
  <printOptions horizontalCentered="1"/>
  <pageMargins left="0.39370078740157483" right="0.27559055118110237" top="0.27559055118110237" bottom="0.19685039370078741" header="0.23622047244094491" footer="0.19685039370078741"/>
  <pageSetup paperSize="9" scale="95" orientation="landscape" r:id="rId1"/>
  <headerFooter alignWithMargins="0"/>
  <colBreaks count="1" manualBreakCount="1">
    <brk id="16" min="2" max="48"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H64"/>
  <sheetViews>
    <sheetView showGridLines="0" showZeros="0" topLeftCell="A17" zoomScaleNormal="100" zoomScaleSheetLayoutView="100" workbookViewId="0">
      <selection activeCell="AC27" sqref="AC27"/>
    </sheetView>
  </sheetViews>
  <sheetFormatPr defaultColWidth="9.15234375" defaultRowHeight="12.45"/>
  <cols>
    <col min="1" max="2" width="3.3046875" style="1" customWidth="1"/>
    <col min="3" max="3" width="28.3046875" style="1" customWidth="1"/>
    <col min="4" max="4" width="5.69140625" style="1" customWidth="1"/>
    <col min="5" max="13" width="9.3046875" style="1" customWidth="1"/>
    <col min="14" max="14" width="10.53515625" style="1" customWidth="1"/>
    <col min="15" max="16" width="9.3046875" style="1" customWidth="1"/>
    <col min="17" max="17" width="9.84375" style="1" customWidth="1"/>
    <col min="18" max="18" width="4.3046875" style="1" customWidth="1"/>
    <col min="19" max="19" width="12.69140625" style="1" customWidth="1"/>
    <col min="20" max="28" width="9.15234375" style="1"/>
    <col min="29" max="29" width="68.3046875" style="1" customWidth="1"/>
    <col min="30" max="33" width="9.15234375" style="1"/>
    <col min="34" max="34" width="6.3828125" style="1" customWidth="1"/>
    <col min="35" max="16384" width="9.15234375" style="1"/>
  </cols>
  <sheetData>
    <row r="1" spans="2:34" s="3" customFormat="1" ht="7" customHeight="1">
      <c r="C1" s="10"/>
      <c r="D1" s="10"/>
      <c r="E1" s="52"/>
      <c r="F1" s="52"/>
      <c r="G1" s="52"/>
      <c r="H1" s="52"/>
      <c r="I1" s="52"/>
      <c r="J1" s="52"/>
      <c r="K1" s="52"/>
      <c r="L1" s="52"/>
      <c r="M1" s="52"/>
      <c r="N1" s="140"/>
      <c r="O1" s="140"/>
      <c r="P1" s="140"/>
      <c r="Q1" s="140"/>
      <c r="R1" s="141"/>
      <c r="S1" s="141"/>
      <c r="T1" s="141"/>
      <c r="X1" s="42" t="s">
        <v>40</v>
      </c>
    </row>
    <row r="2" spans="2:34" s="3" customFormat="1" ht="4" customHeight="1">
      <c r="C2" s="39"/>
      <c r="D2" s="10"/>
      <c r="E2" s="52"/>
      <c r="F2" s="52"/>
      <c r="G2" s="52"/>
      <c r="H2" s="52"/>
      <c r="I2" s="52"/>
      <c r="J2" s="52"/>
      <c r="K2" s="52"/>
      <c r="L2" s="52"/>
      <c r="M2" s="52"/>
      <c r="R2" s="141"/>
      <c r="S2" s="141"/>
      <c r="T2" s="141"/>
    </row>
    <row r="3" spans="2:34" s="3" customFormat="1">
      <c r="C3" s="39"/>
      <c r="D3" s="11"/>
      <c r="E3" s="52"/>
      <c r="F3" s="52"/>
      <c r="G3" s="52"/>
      <c r="H3" s="52"/>
      <c r="I3" s="52"/>
      <c r="J3" s="52"/>
      <c r="K3" s="52"/>
      <c r="L3" s="52"/>
      <c r="M3" s="52"/>
      <c r="N3" s="52"/>
      <c r="O3" s="52"/>
      <c r="P3" s="8"/>
      <c r="Q3" s="7"/>
      <c r="T3" s="41"/>
    </row>
    <row r="5" spans="2:34" s="2" customFormat="1" ht="20.149999999999999">
      <c r="C5" s="447" t="str">
        <f>'1. Tuotantotulot ja -menot'!B3</f>
        <v>Maatilan nimi</v>
      </c>
      <c r="D5" s="447"/>
      <c r="E5" s="447"/>
      <c r="F5" s="447"/>
      <c r="H5" s="43" t="s">
        <v>0</v>
      </c>
      <c r="L5" s="440" t="s">
        <v>47</v>
      </c>
      <c r="M5" s="440"/>
      <c r="N5" s="440"/>
      <c r="O5" s="440"/>
      <c r="S5" s="427"/>
      <c r="T5" s="428"/>
    </row>
    <row r="6" spans="2:34" s="4" customFormat="1" ht="22" customHeight="1" thickBot="1">
      <c r="C6" s="283" t="str">
        <f>'1. Tuotantotulot ja -menot'!O3</f>
        <v>pp.kk.vvvv</v>
      </c>
      <c r="D6" s="40"/>
      <c r="Q6" s="5"/>
    </row>
    <row r="7" spans="2:34" s="3" customFormat="1" ht="18" customHeight="1" thickBot="1">
      <c r="B7" s="419" t="s">
        <v>2</v>
      </c>
      <c r="C7" s="420"/>
      <c r="D7" s="334" t="s">
        <v>13</v>
      </c>
      <c r="E7" s="335">
        <f>'1. Tuotantotulot ja -menot'!D5</f>
        <v>45352</v>
      </c>
      <c r="F7" s="336">
        <f>E7+31</f>
        <v>45383</v>
      </c>
      <c r="G7" s="336">
        <f t="shared" ref="G7:P7" si="0">F7+31</f>
        <v>45414</v>
      </c>
      <c r="H7" s="336">
        <f t="shared" si="0"/>
        <v>45445</v>
      </c>
      <c r="I7" s="336">
        <f t="shared" si="0"/>
        <v>45476</v>
      </c>
      <c r="J7" s="336">
        <f t="shared" si="0"/>
        <v>45507</v>
      </c>
      <c r="K7" s="336">
        <f t="shared" si="0"/>
        <v>45538</v>
      </c>
      <c r="L7" s="336">
        <f t="shared" si="0"/>
        <v>45569</v>
      </c>
      <c r="M7" s="336">
        <f t="shared" si="0"/>
        <v>45600</v>
      </c>
      <c r="N7" s="336">
        <f t="shared" si="0"/>
        <v>45631</v>
      </c>
      <c r="O7" s="336">
        <f t="shared" si="0"/>
        <v>45662</v>
      </c>
      <c r="P7" s="336">
        <f t="shared" si="0"/>
        <v>45693</v>
      </c>
      <c r="Q7" s="337" t="s">
        <v>1</v>
      </c>
      <c r="S7" s="37" t="s">
        <v>6</v>
      </c>
      <c r="T7" s="21"/>
      <c r="U7" s="21"/>
      <c r="V7" s="21"/>
      <c r="W7" s="21"/>
      <c r="X7" s="21"/>
      <c r="Y7" s="21"/>
      <c r="Z7" s="21"/>
      <c r="AA7" s="21"/>
      <c r="AB7" s="21"/>
      <c r="AC7" s="38"/>
      <c r="AD7" s="353"/>
    </row>
    <row r="8" spans="2:34" s="3" customFormat="1" ht="13.95" customHeight="1">
      <c r="B8" s="152">
        <v>1</v>
      </c>
      <c r="C8" s="441" t="s">
        <v>29</v>
      </c>
      <c r="D8" s="442"/>
      <c r="E8" s="203">
        <v>0</v>
      </c>
      <c r="F8" s="204">
        <f>E57</f>
        <v>0</v>
      </c>
      <c r="G8" s="204">
        <f t="shared" ref="G8:P8" si="1">F57</f>
        <v>0</v>
      </c>
      <c r="H8" s="204">
        <f t="shared" si="1"/>
        <v>0</v>
      </c>
      <c r="I8" s="204">
        <f t="shared" si="1"/>
        <v>0</v>
      </c>
      <c r="J8" s="204">
        <f t="shared" si="1"/>
        <v>0</v>
      </c>
      <c r="K8" s="204">
        <f t="shared" si="1"/>
        <v>0</v>
      </c>
      <c r="L8" s="204">
        <f t="shared" si="1"/>
        <v>0</v>
      </c>
      <c r="M8" s="204">
        <f t="shared" si="1"/>
        <v>0</v>
      </c>
      <c r="N8" s="204">
        <f t="shared" si="1"/>
        <v>0</v>
      </c>
      <c r="O8" s="204">
        <f t="shared" si="1"/>
        <v>0</v>
      </c>
      <c r="P8" s="204">
        <f t="shared" si="1"/>
        <v>0</v>
      </c>
      <c r="Q8" s="119"/>
      <c r="S8" s="55"/>
      <c r="T8" s="345"/>
      <c r="U8" s="345"/>
      <c r="V8" s="345"/>
      <c r="W8" s="345"/>
      <c r="X8" s="345"/>
      <c r="Y8" s="345"/>
      <c r="Z8" s="345"/>
      <c r="AA8" s="345"/>
      <c r="AB8" s="345"/>
      <c r="AC8" s="54"/>
      <c r="AD8" s="56"/>
      <c r="AE8" s="345"/>
      <c r="AF8" s="345"/>
      <c r="AG8" s="345"/>
      <c r="AH8" s="345"/>
    </row>
    <row r="9" spans="2:34" s="3" customFormat="1" ht="13.95" customHeight="1">
      <c r="B9" s="284">
        <f>B8+1</f>
        <v>2</v>
      </c>
      <c r="C9" s="285" t="s">
        <v>122</v>
      </c>
      <c r="D9" s="286">
        <v>24</v>
      </c>
      <c r="E9" s="287">
        <f>'1. Tuotantotulot ja -menot'!D9+'1. Tuotantotulot ja -menot'!D12+'1. Tuotantotulot ja -menot'!D15+'1. Tuotantotulot ja -menot'!D18</f>
        <v>0</v>
      </c>
      <c r="F9" s="287">
        <f>'1. Tuotantotulot ja -menot'!E9+'1. Tuotantotulot ja -menot'!E12+'1. Tuotantotulot ja -menot'!E15+'1. Tuotantotulot ja -menot'!E18</f>
        <v>0</v>
      </c>
      <c r="G9" s="287">
        <f>'1. Tuotantotulot ja -menot'!F9+'1. Tuotantotulot ja -menot'!F12+'1. Tuotantotulot ja -menot'!F15+'1. Tuotantotulot ja -menot'!F18</f>
        <v>0</v>
      </c>
      <c r="H9" s="287">
        <f>'1. Tuotantotulot ja -menot'!G9+'1. Tuotantotulot ja -menot'!G12+'1. Tuotantotulot ja -menot'!G15+'1. Tuotantotulot ja -menot'!G18</f>
        <v>0</v>
      </c>
      <c r="I9" s="287">
        <f>'1. Tuotantotulot ja -menot'!H9+'1. Tuotantotulot ja -menot'!H12+'1. Tuotantotulot ja -menot'!H15+'1. Tuotantotulot ja -menot'!H18</f>
        <v>0</v>
      </c>
      <c r="J9" s="287">
        <f>'1. Tuotantotulot ja -menot'!I9+'1. Tuotantotulot ja -menot'!I12+'1. Tuotantotulot ja -menot'!I15+'1. Tuotantotulot ja -menot'!I18</f>
        <v>0</v>
      </c>
      <c r="K9" s="287">
        <f>'1. Tuotantotulot ja -menot'!J9+'1. Tuotantotulot ja -menot'!J12+'1. Tuotantotulot ja -menot'!J15+'1. Tuotantotulot ja -menot'!J18</f>
        <v>0</v>
      </c>
      <c r="L9" s="287">
        <f>'1. Tuotantotulot ja -menot'!K9+'1. Tuotantotulot ja -menot'!K12+'1. Tuotantotulot ja -menot'!K15+'1. Tuotantotulot ja -menot'!K18</f>
        <v>0</v>
      </c>
      <c r="M9" s="287">
        <f>'1. Tuotantotulot ja -menot'!L9+'1. Tuotantotulot ja -menot'!L12+'1. Tuotantotulot ja -menot'!L15+'1. Tuotantotulot ja -menot'!L18</f>
        <v>0</v>
      </c>
      <c r="N9" s="287">
        <f>'1. Tuotantotulot ja -menot'!M9+'1. Tuotantotulot ja -menot'!M12+'1. Tuotantotulot ja -menot'!M15+'1. Tuotantotulot ja -menot'!M18</f>
        <v>0</v>
      </c>
      <c r="O9" s="287">
        <f>'1. Tuotantotulot ja -menot'!N9+'1. Tuotantotulot ja -menot'!N12+'1. Tuotantotulot ja -menot'!N15+'1. Tuotantotulot ja -menot'!N18</f>
        <v>0</v>
      </c>
      <c r="P9" s="287">
        <f>'1. Tuotantotulot ja -menot'!O9+'1. Tuotantotulot ja -menot'!O12+'1. Tuotantotulot ja -menot'!O15+'1. Tuotantotulot ja -menot'!O18</f>
        <v>0</v>
      </c>
      <c r="Q9" s="288">
        <f>SUM(E9:P9)</f>
        <v>0</v>
      </c>
      <c r="S9" s="55"/>
      <c r="T9" s="345"/>
      <c r="U9" s="345"/>
      <c r="V9" s="345"/>
      <c r="W9" s="345"/>
      <c r="X9" s="345"/>
      <c r="Y9" s="345"/>
      <c r="Z9" s="345"/>
      <c r="AA9" s="345"/>
      <c r="AB9" s="345"/>
      <c r="AC9" s="54"/>
      <c r="AD9" s="56"/>
      <c r="AE9" s="345"/>
      <c r="AF9" s="345"/>
      <c r="AG9" s="345"/>
      <c r="AH9" s="345"/>
    </row>
    <row r="10" spans="2:34" s="3" customFormat="1" ht="13.95" customHeight="1">
      <c r="B10" s="284">
        <f t="shared" ref="B10:B22" si="2">B9+1</f>
        <v>3</v>
      </c>
      <c r="C10" s="285" t="s">
        <v>123</v>
      </c>
      <c r="D10" s="286">
        <v>14</v>
      </c>
      <c r="E10" s="287">
        <f>'1. Tuotantotulot ja -menot'!D6</f>
        <v>0</v>
      </c>
      <c r="F10" s="287">
        <f>'1. Tuotantotulot ja -menot'!E6</f>
        <v>0</v>
      </c>
      <c r="G10" s="287">
        <f>'1. Tuotantotulot ja -menot'!F6</f>
        <v>0</v>
      </c>
      <c r="H10" s="287">
        <f>'1. Tuotantotulot ja -menot'!G6</f>
        <v>0</v>
      </c>
      <c r="I10" s="287">
        <f>'1. Tuotantotulot ja -menot'!H6</f>
        <v>0</v>
      </c>
      <c r="J10" s="287">
        <f>'1. Tuotantotulot ja -menot'!I6</f>
        <v>0</v>
      </c>
      <c r="K10" s="287">
        <f>'1. Tuotantotulot ja -menot'!J6</f>
        <v>0</v>
      </c>
      <c r="L10" s="287">
        <f>'1. Tuotantotulot ja -menot'!K6</f>
        <v>0</v>
      </c>
      <c r="M10" s="287">
        <f>'1. Tuotantotulot ja -menot'!L6</f>
        <v>0</v>
      </c>
      <c r="N10" s="287">
        <f>'1. Tuotantotulot ja -menot'!M6</f>
        <v>0</v>
      </c>
      <c r="O10" s="287">
        <f>'1. Tuotantotulot ja -menot'!N6</f>
        <v>0</v>
      </c>
      <c r="P10" s="287">
        <f>'1. Tuotantotulot ja -menot'!O6</f>
        <v>0</v>
      </c>
      <c r="Q10" s="288">
        <f>SUM(E10:P10)</f>
        <v>0</v>
      </c>
      <c r="S10" s="55"/>
      <c r="T10" s="345"/>
      <c r="U10" s="345"/>
      <c r="V10" s="345"/>
      <c r="W10" s="345"/>
      <c r="X10" s="345"/>
      <c r="Y10" s="345"/>
      <c r="Z10" s="345"/>
      <c r="AA10" s="345"/>
      <c r="AB10" s="345"/>
      <c r="AC10" s="54"/>
      <c r="AD10" s="56"/>
      <c r="AE10" s="345"/>
      <c r="AF10" s="345"/>
      <c r="AG10" s="345"/>
      <c r="AH10" s="345"/>
    </row>
    <row r="11" spans="2:34" s="3" customFormat="1" ht="13.95" customHeight="1">
      <c r="B11" s="284">
        <f t="shared" si="2"/>
        <v>4</v>
      </c>
      <c r="C11" s="285" t="s">
        <v>124</v>
      </c>
      <c r="D11" s="289"/>
      <c r="E11" s="190">
        <v>0</v>
      </c>
      <c r="F11" s="290">
        <f>'1. Tuotantotulot ja -menot'!D7*F12/100</f>
        <v>0</v>
      </c>
      <c r="G11" s="290">
        <f>'1. Tuotantotulot ja -menot'!E7*G12/100</f>
        <v>0</v>
      </c>
      <c r="H11" s="290">
        <f>'1. Tuotantotulot ja -menot'!F7*H12/100</f>
        <v>0</v>
      </c>
      <c r="I11" s="290">
        <f>'1. Tuotantotulot ja -menot'!G7*I12/100</f>
        <v>0</v>
      </c>
      <c r="J11" s="290">
        <f>'1. Tuotantotulot ja -menot'!H7*J12/100</f>
        <v>0</v>
      </c>
      <c r="K11" s="290">
        <f>'1. Tuotantotulot ja -menot'!I7*K12/100</f>
        <v>0</v>
      </c>
      <c r="L11" s="290">
        <f>'1. Tuotantotulot ja -menot'!J7*L12/100</f>
        <v>0</v>
      </c>
      <c r="M11" s="290">
        <f>'1. Tuotantotulot ja -menot'!K7*M12/100</f>
        <v>0</v>
      </c>
      <c r="N11" s="290">
        <f>'1. Tuotantotulot ja -menot'!L7*N12/100</f>
        <v>0</v>
      </c>
      <c r="O11" s="290">
        <f>'1. Tuotantotulot ja -menot'!M7*O12/100</f>
        <v>0</v>
      </c>
      <c r="P11" s="290">
        <f>'1. Tuotantotulot ja -menot'!N7*P12/100</f>
        <v>0</v>
      </c>
      <c r="Q11" s="288">
        <f>SUM(E11:P11)</f>
        <v>0</v>
      </c>
      <c r="S11" s="55"/>
      <c r="T11" s="345"/>
      <c r="U11" s="345"/>
      <c r="V11" s="345"/>
      <c r="W11" s="345"/>
      <c r="X11" s="345"/>
      <c r="Y11" s="345"/>
      <c r="Z11" s="345"/>
      <c r="AA11" s="345"/>
      <c r="AB11" s="345"/>
      <c r="AC11" s="54"/>
      <c r="AD11" s="56"/>
      <c r="AE11" s="345"/>
      <c r="AF11" s="345"/>
      <c r="AG11" s="345"/>
      <c r="AH11" s="345"/>
    </row>
    <row r="12" spans="2:34" s="3" customFormat="1" ht="13.95" customHeight="1">
      <c r="B12" s="284">
        <v>0</v>
      </c>
      <c r="C12" s="285" t="s">
        <v>125</v>
      </c>
      <c r="D12" s="291"/>
      <c r="E12" s="292">
        <v>0</v>
      </c>
      <c r="F12" s="293">
        <v>8.6</v>
      </c>
      <c r="G12" s="293">
        <f t="shared" ref="F12:P16" si="3">F12</f>
        <v>8.6</v>
      </c>
      <c r="H12" s="293">
        <f t="shared" si="3"/>
        <v>8.6</v>
      </c>
      <c r="I12" s="293">
        <f t="shared" si="3"/>
        <v>8.6</v>
      </c>
      <c r="J12" s="293">
        <f t="shared" si="3"/>
        <v>8.6</v>
      </c>
      <c r="K12" s="293">
        <f t="shared" si="3"/>
        <v>8.6</v>
      </c>
      <c r="L12" s="293">
        <f t="shared" si="3"/>
        <v>8.6</v>
      </c>
      <c r="M12" s="293">
        <f t="shared" si="3"/>
        <v>8.6</v>
      </c>
      <c r="N12" s="293">
        <f t="shared" si="3"/>
        <v>8.6</v>
      </c>
      <c r="O12" s="293">
        <f t="shared" si="3"/>
        <v>8.6</v>
      </c>
      <c r="P12" s="293">
        <f t="shared" si="3"/>
        <v>8.6</v>
      </c>
      <c r="Q12" s="288"/>
      <c r="S12" s="55"/>
      <c r="T12" s="345"/>
      <c r="U12" s="345"/>
      <c r="V12" s="345"/>
      <c r="W12" s="345"/>
      <c r="X12" s="345"/>
      <c r="Y12" s="345"/>
      <c r="Z12" s="345"/>
      <c r="AA12" s="345"/>
      <c r="AB12" s="345"/>
      <c r="AC12" s="54"/>
      <c r="AD12" s="56"/>
      <c r="AE12" s="345"/>
      <c r="AF12" s="345"/>
      <c r="AG12" s="345"/>
      <c r="AH12" s="345"/>
    </row>
    <row r="13" spans="2:34" s="3" customFormat="1" ht="13.95" customHeight="1">
      <c r="B13" s="284">
        <f>B11+1</f>
        <v>5</v>
      </c>
      <c r="C13" s="285" t="s">
        <v>126</v>
      </c>
      <c r="D13" s="291"/>
      <c r="E13" s="294"/>
      <c r="F13" s="290">
        <f t="shared" si="3"/>
        <v>0</v>
      </c>
      <c r="G13" s="290">
        <f t="shared" si="3"/>
        <v>0</v>
      </c>
      <c r="H13" s="294">
        <f t="shared" si="3"/>
        <v>0</v>
      </c>
      <c r="I13" s="294">
        <f t="shared" ref="I13" si="4">H13</f>
        <v>0</v>
      </c>
      <c r="J13" s="294">
        <f t="shared" ref="J13" si="5">I13</f>
        <v>0</v>
      </c>
      <c r="K13" s="294">
        <f t="shared" ref="K13" si="6">J13</f>
        <v>0</v>
      </c>
      <c r="L13" s="294">
        <f t="shared" ref="L13" si="7">K13</f>
        <v>0</v>
      </c>
      <c r="M13" s="294">
        <f t="shared" ref="M13" si="8">L13</f>
        <v>0</v>
      </c>
      <c r="N13" s="294">
        <f t="shared" ref="N13" si="9">M13</f>
        <v>0</v>
      </c>
      <c r="O13" s="294">
        <f t="shared" ref="O13" si="10">N13</f>
        <v>0</v>
      </c>
      <c r="P13" s="294">
        <f t="shared" ref="P13" si="11">O13</f>
        <v>0</v>
      </c>
      <c r="Q13" s="288">
        <f t="shared" ref="Q13:Q23" si="12">SUM(E13:P13)</f>
        <v>0</v>
      </c>
      <c r="S13" s="55"/>
      <c r="T13" s="345"/>
      <c r="U13" s="345"/>
      <c r="V13" s="345"/>
      <c r="W13" s="345"/>
      <c r="X13" s="345"/>
      <c r="Y13" s="345"/>
      <c r="Z13" s="345"/>
      <c r="AA13" s="345"/>
      <c r="AB13" s="345"/>
      <c r="AC13" s="54"/>
      <c r="AD13" s="56"/>
      <c r="AE13" s="345"/>
      <c r="AF13" s="345"/>
      <c r="AG13" s="345"/>
      <c r="AH13" s="345"/>
    </row>
    <row r="14" spans="2:34" s="3" customFormat="1" ht="13.95" customHeight="1">
      <c r="B14" s="284">
        <f t="shared" si="2"/>
        <v>6</v>
      </c>
      <c r="C14" s="285" t="s">
        <v>127</v>
      </c>
      <c r="D14" s="286">
        <v>24</v>
      </c>
      <c r="E14" s="294">
        <v>0</v>
      </c>
      <c r="F14" s="294">
        <f>E14</f>
        <v>0</v>
      </c>
      <c r="G14" s="290">
        <f t="shared" si="3"/>
        <v>0</v>
      </c>
      <c r="H14" s="294">
        <f t="shared" ref="H14:P14" si="13">G14</f>
        <v>0</v>
      </c>
      <c r="I14" s="294">
        <f t="shared" si="13"/>
        <v>0</v>
      </c>
      <c r="J14" s="294">
        <f t="shared" si="13"/>
        <v>0</v>
      </c>
      <c r="K14" s="294">
        <f t="shared" si="13"/>
        <v>0</v>
      </c>
      <c r="L14" s="294">
        <f t="shared" si="13"/>
        <v>0</v>
      </c>
      <c r="M14" s="294">
        <f t="shared" si="13"/>
        <v>0</v>
      </c>
      <c r="N14" s="294">
        <f t="shared" si="13"/>
        <v>0</v>
      </c>
      <c r="O14" s="294">
        <f t="shared" si="13"/>
        <v>0</v>
      </c>
      <c r="P14" s="294">
        <f t="shared" si="13"/>
        <v>0</v>
      </c>
      <c r="Q14" s="288">
        <f t="shared" si="12"/>
        <v>0</v>
      </c>
      <c r="S14" s="55"/>
      <c r="T14" s="345">
        <v>0</v>
      </c>
      <c r="U14" s="345"/>
      <c r="V14" s="345"/>
      <c r="W14" s="345"/>
      <c r="X14" s="345"/>
      <c r="Y14" s="345"/>
      <c r="Z14" s="345"/>
      <c r="AA14" s="345"/>
      <c r="AB14" s="345"/>
      <c r="AC14" s="54"/>
      <c r="AD14" s="56"/>
      <c r="AE14" s="345"/>
      <c r="AF14" s="345"/>
      <c r="AG14" s="345"/>
      <c r="AH14" s="345"/>
    </row>
    <row r="15" spans="2:34" s="3" customFormat="1" ht="13.95" customHeight="1">
      <c r="B15" s="284">
        <f t="shared" si="2"/>
        <v>7</v>
      </c>
      <c r="C15" s="285" t="s">
        <v>128</v>
      </c>
      <c r="D15" s="286">
        <v>14</v>
      </c>
      <c r="E15" s="294">
        <f>'1. Tuotantotulot ja -menot'!D36</f>
        <v>0</v>
      </c>
      <c r="F15" s="294">
        <f>'1. Tuotantotulot ja -menot'!E36</f>
        <v>0</v>
      </c>
      <c r="G15" s="290">
        <f>'1. Tuotantotulot ja -menot'!F36</f>
        <v>0</v>
      </c>
      <c r="H15" s="290">
        <f>'1. Tuotantotulot ja -menot'!G36</f>
        <v>0</v>
      </c>
      <c r="I15" s="290">
        <f>'1. Tuotantotulot ja -menot'!H36</f>
        <v>0</v>
      </c>
      <c r="J15" s="290">
        <f>'1. Tuotantotulot ja -menot'!I36</f>
        <v>0</v>
      </c>
      <c r="K15" s="290">
        <f>'1. Tuotantotulot ja -menot'!J36</f>
        <v>0</v>
      </c>
      <c r="L15" s="290">
        <f>'1. Tuotantotulot ja -menot'!K36</f>
        <v>0</v>
      </c>
      <c r="M15" s="290">
        <f>'1. Tuotantotulot ja -menot'!L36</f>
        <v>0</v>
      </c>
      <c r="N15" s="290">
        <f>'1. Tuotantotulot ja -menot'!M36</f>
        <v>0</v>
      </c>
      <c r="O15" s="290">
        <f>'1. Tuotantotulot ja -menot'!N36</f>
        <v>0</v>
      </c>
      <c r="P15" s="290">
        <f>'1. Tuotantotulot ja -menot'!O36</f>
        <v>0</v>
      </c>
      <c r="Q15" s="288">
        <f t="shared" si="12"/>
        <v>0</v>
      </c>
      <c r="S15" s="56"/>
      <c r="T15" s="345"/>
      <c r="U15" s="345"/>
      <c r="V15" s="345"/>
      <c r="W15" s="345"/>
      <c r="X15" s="345"/>
      <c r="Y15" s="345"/>
      <c r="Z15" s="345"/>
      <c r="AA15" s="345"/>
      <c r="AB15" s="345"/>
      <c r="AC15" s="54"/>
      <c r="AD15" s="56"/>
      <c r="AE15" s="345"/>
      <c r="AF15" s="345"/>
      <c r="AG15" s="345"/>
      <c r="AH15" s="345"/>
    </row>
    <row r="16" spans="2:34" s="3" customFormat="1" ht="13.95" customHeight="1">
      <c r="B16" s="284">
        <f t="shared" si="2"/>
        <v>8</v>
      </c>
      <c r="C16" s="285" t="s">
        <v>129</v>
      </c>
      <c r="D16" s="291"/>
      <c r="E16" s="294">
        <v>0</v>
      </c>
      <c r="F16" s="294">
        <f t="shared" si="3"/>
        <v>0</v>
      </c>
      <c r="G16" s="290">
        <f t="shared" si="3"/>
        <v>0</v>
      </c>
      <c r="H16" s="290">
        <f t="shared" ref="H16" si="14">G16</f>
        <v>0</v>
      </c>
      <c r="I16" s="290">
        <f t="shared" ref="I16" si="15">H16</f>
        <v>0</v>
      </c>
      <c r="J16" s="290">
        <f t="shared" ref="J16" si="16">I16</f>
        <v>0</v>
      </c>
      <c r="K16" s="290">
        <f t="shared" ref="K16" si="17">J16</f>
        <v>0</v>
      </c>
      <c r="L16" s="290">
        <f t="shared" ref="L16" si="18">K16</f>
        <v>0</v>
      </c>
      <c r="M16" s="290">
        <f t="shared" ref="M16" si="19">L16</f>
        <v>0</v>
      </c>
      <c r="N16" s="290">
        <f t="shared" ref="N16" si="20">M16</f>
        <v>0</v>
      </c>
      <c r="O16" s="290">
        <f t="shared" ref="O16" si="21">N16</f>
        <v>0</v>
      </c>
      <c r="P16" s="290">
        <f t="shared" ref="P16" si="22">O16</f>
        <v>0</v>
      </c>
      <c r="Q16" s="288">
        <f t="shared" si="12"/>
        <v>0</v>
      </c>
      <c r="S16" s="56"/>
      <c r="T16" s="345"/>
      <c r="U16" s="345"/>
      <c r="V16" s="345"/>
      <c r="W16" s="345"/>
      <c r="X16" s="345"/>
      <c r="Y16" s="345"/>
      <c r="Z16" s="345"/>
      <c r="AA16" s="345"/>
      <c r="AB16" s="345"/>
      <c r="AC16" s="54"/>
      <c r="AD16" s="56"/>
      <c r="AE16" s="345"/>
      <c r="AF16" s="345"/>
      <c r="AG16" s="345"/>
      <c r="AH16" s="345"/>
    </row>
    <row r="17" spans="1:34" s="3" customFormat="1" ht="13.95" customHeight="1">
      <c r="B17" s="284">
        <f t="shared" si="2"/>
        <v>9</v>
      </c>
      <c r="C17" s="295" t="s">
        <v>58</v>
      </c>
      <c r="D17" s="286">
        <v>24</v>
      </c>
      <c r="E17" s="294"/>
      <c r="F17" s="294"/>
      <c r="G17" s="294"/>
      <c r="H17" s="294"/>
      <c r="I17" s="294"/>
      <c r="J17" s="294"/>
      <c r="K17" s="294"/>
      <c r="L17" s="294"/>
      <c r="M17" s="294"/>
      <c r="N17" s="294"/>
      <c r="O17" s="294"/>
      <c r="P17" s="294"/>
      <c r="Q17" s="288">
        <f t="shared" si="12"/>
        <v>0</v>
      </c>
      <c r="S17" s="56"/>
      <c r="T17" s="345"/>
      <c r="U17" s="345"/>
      <c r="V17" s="345"/>
      <c r="W17" s="345"/>
      <c r="X17" s="345"/>
      <c r="Y17" s="345"/>
      <c r="Z17" s="345"/>
      <c r="AA17" s="345"/>
      <c r="AB17" s="345"/>
      <c r="AC17" s="54"/>
      <c r="AD17" s="56"/>
      <c r="AE17" s="345"/>
      <c r="AF17" s="345"/>
      <c r="AG17" s="345"/>
      <c r="AH17" s="345"/>
    </row>
    <row r="18" spans="1:34" s="3" customFormat="1" ht="13.95" customHeight="1">
      <c r="B18" s="284">
        <f t="shared" si="2"/>
        <v>10</v>
      </c>
      <c r="C18" s="295" t="s">
        <v>130</v>
      </c>
      <c r="D18" s="286">
        <v>24</v>
      </c>
      <c r="E18" s="294">
        <v>0</v>
      </c>
      <c r="F18" s="294">
        <f>E18</f>
        <v>0</v>
      </c>
      <c r="G18" s="294">
        <f t="shared" ref="G18:P18" si="23">F18</f>
        <v>0</v>
      </c>
      <c r="H18" s="294">
        <f t="shared" si="23"/>
        <v>0</v>
      </c>
      <c r="I18" s="294">
        <f t="shared" si="23"/>
        <v>0</v>
      </c>
      <c r="J18" s="294">
        <f t="shared" si="23"/>
        <v>0</v>
      </c>
      <c r="K18" s="294">
        <f t="shared" si="23"/>
        <v>0</v>
      </c>
      <c r="L18" s="294">
        <f t="shared" si="23"/>
        <v>0</v>
      </c>
      <c r="M18" s="294">
        <f t="shared" si="23"/>
        <v>0</v>
      </c>
      <c r="N18" s="294">
        <f t="shared" si="23"/>
        <v>0</v>
      </c>
      <c r="O18" s="294">
        <f t="shared" si="23"/>
        <v>0</v>
      </c>
      <c r="P18" s="294">
        <f t="shared" si="23"/>
        <v>0</v>
      </c>
      <c r="Q18" s="288">
        <f t="shared" si="12"/>
        <v>0</v>
      </c>
      <c r="S18" s="56"/>
      <c r="T18" s="345"/>
      <c r="U18" s="345"/>
      <c r="V18" s="345"/>
      <c r="W18" s="345"/>
      <c r="X18" s="345"/>
      <c r="Y18" s="345"/>
      <c r="Z18" s="345"/>
      <c r="AA18" s="345"/>
      <c r="AB18" s="345"/>
      <c r="AC18" s="54"/>
      <c r="AD18" s="56"/>
      <c r="AE18" s="345"/>
      <c r="AF18" s="345"/>
      <c r="AG18" s="345"/>
      <c r="AH18" s="345"/>
    </row>
    <row r="19" spans="1:34" s="3" customFormat="1" ht="13.95" customHeight="1">
      <c r="B19" s="284">
        <f t="shared" si="2"/>
        <v>11</v>
      </c>
      <c r="C19" s="285" t="s">
        <v>131</v>
      </c>
      <c r="D19" s="296">
        <v>0</v>
      </c>
      <c r="E19" s="294">
        <v>0</v>
      </c>
      <c r="F19" s="294">
        <f>E19</f>
        <v>0</v>
      </c>
      <c r="G19" s="294">
        <f t="shared" ref="G19:P19" si="24">F19</f>
        <v>0</v>
      </c>
      <c r="H19" s="294">
        <f t="shared" si="24"/>
        <v>0</v>
      </c>
      <c r="I19" s="294">
        <f t="shared" si="24"/>
        <v>0</v>
      </c>
      <c r="J19" s="294">
        <f t="shared" si="24"/>
        <v>0</v>
      </c>
      <c r="K19" s="294">
        <f t="shared" si="24"/>
        <v>0</v>
      </c>
      <c r="L19" s="294">
        <f t="shared" si="24"/>
        <v>0</v>
      </c>
      <c r="M19" s="294">
        <f t="shared" si="24"/>
        <v>0</v>
      </c>
      <c r="N19" s="294">
        <f t="shared" si="24"/>
        <v>0</v>
      </c>
      <c r="O19" s="294">
        <f t="shared" si="24"/>
        <v>0</v>
      </c>
      <c r="P19" s="294">
        <f t="shared" si="24"/>
        <v>0</v>
      </c>
      <c r="Q19" s="288">
        <f t="shared" si="12"/>
        <v>0</v>
      </c>
      <c r="S19" s="56"/>
      <c r="T19" s="345"/>
      <c r="U19" s="345"/>
      <c r="V19" s="345"/>
      <c r="W19" s="345"/>
      <c r="X19" s="345"/>
      <c r="Y19" s="345"/>
      <c r="Z19" s="345"/>
      <c r="AA19" s="345"/>
      <c r="AB19" s="345"/>
      <c r="AC19" s="54"/>
      <c r="AD19" s="56"/>
      <c r="AE19" s="345"/>
      <c r="AF19" s="345"/>
      <c r="AG19" s="345"/>
      <c r="AH19" s="345"/>
    </row>
    <row r="20" spans="1:34" s="3" customFormat="1" ht="13.95" customHeight="1">
      <c r="B20" s="284">
        <f t="shared" si="2"/>
        <v>12</v>
      </c>
      <c r="C20" s="423" t="s">
        <v>132</v>
      </c>
      <c r="D20" s="424"/>
      <c r="E20" s="297"/>
      <c r="F20" s="297"/>
      <c r="G20" s="297"/>
      <c r="H20" s="297"/>
      <c r="I20" s="297"/>
      <c r="J20" s="297"/>
      <c r="K20" s="297"/>
      <c r="L20" s="297"/>
      <c r="M20" s="297"/>
      <c r="N20" s="297"/>
      <c r="O20" s="297"/>
      <c r="P20" s="297"/>
      <c r="Q20" s="288">
        <f t="shared" si="12"/>
        <v>0</v>
      </c>
      <c r="S20" s="56"/>
      <c r="T20" s="345"/>
      <c r="U20" s="345"/>
      <c r="V20" s="345"/>
      <c r="W20" s="345"/>
      <c r="X20" s="345"/>
      <c r="Y20" s="345"/>
      <c r="Z20" s="345"/>
      <c r="AA20" s="345"/>
      <c r="AB20" s="345"/>
      <c r="AC20" s="54"/>
      <c r="AD20" s="56"/>
      <c r="AE20" s="345"/>
      <c r="AF20" s="345"/>
      <c r="AG20" s="345"/>
      <c r="AH20" s="345"/>
    </row>
    <row r="21" spans="1:34" s="3" customFormat="1" ht="13.95" customHeight="1">
      <c r="B21" s="284">
        <f t="shared" si="2"/>
        <v>13</v>
      </c>
      <c r="C21" s="423" t="s">
        <v>133</v>
      </c>
      <c r="D21" s="424"/>
      <c r="E21" s="297"/>
      <c r="F21" s="297"/>
      <c r="G21" s="297"/>
      <c r="H21" s="297"/>
      <c r="I21" s="297"/>
      <c r="J21" s="297"/>
      <c r="K21" s="297"/>
      <c r="L21" s="297"/>
      <c r="M21" s="297"/>
      <c r="N21" s="297"/>
      <c r="O21" s="297"/>
      <c r="P21" s="297"/>
      <c r="Q21" s="288">
        <f t="shared" si="12"/>
        <v>0</v>
      </c>
      <c r="S21" s="56"/>
      <c r="T21" s="345"/>
      <c r="U21" s="345"/>
      <c r="V21" s="345"/>
      <c r="W21" s="345"/>
      <c r="X21" s="345"/>
      <c r="Y21" s="345"/>
      <c r="Z21" s="345"/>
      <c r="AA21" s="345"/>
      <c r="AB21" s="345"/>
      <c r="AC21" s="54"/>
      <c r="AD21" s="56"/>
      <c r="AE21" s="345"/>
      <c r="AF21" s="345"/>
      <c r="AG21" s="345"/>
      <c r="AH21" s="345"/>
    </row>
    <row r="22" spans="1:34" s="3" customFormat="1" ht="13.95" customHeight="1" thickBot="1">
      <c r="B22" s="284">
        <f t="shared" si="2"/>
        <v>14</v>
      </c>
      <c r="C22" s="295" t="s">
        <v>134</v>
      </c>
      <c r="D22" s="298"/>
      <c r="E22" s="299">
        <v>0</v>
      </c>
      <c r="F22" s="299">
        <v>0</v>
      </c>
      <c r="G22" s="299">
        <v>0</v>
      </c>
      <c r="H22" s="299">
        <v>0</v>
      </c>
      <c r="I22" s="299">
        <v>0</v>
      </c>
      <c r="J22" s="299">
        <v>0</v>
      </c>
      <c r="K22" s="299">
        <v>0</v>
      </c>
      <c r="L22" s="299">
        <v>0</v>
      </c>
      <c r="M22" s="299">
        <v>0</v>
      </c>
      <c r="N22" s="299">
        <v>0</v>
      </c>
      <c r="O22" s="299">
        <v>0</v>
      </c>
      <c r="P22" s="299">
        <v>0</v>
      </c>
      <c r="Q22" s="300">
        <f t="shared" si="12"/>
        <v>0</v>
      </c>
      <c r="S22" s="56"/>
      <c r="T22" s="345"/>
      <c r="U22" s="345"/>
      <c r="V22" s="345"/>
      <c r="W22" s="345"/>
      <c r="X22" s="345"/>
      <c r="Y22" s="345"/>
      <c r="Z22" s="345"/>
      <c r="AA22" s="345"/>
      <c r="AB22" s="345"/>
      <c r="AC22" s="54"/>
      <c r="AD22" s="56"/>
      <c r="AE22" s="345"/>
      <c r="AF22" s="345"/>
      <c r="AG22" s="345"/>
      <c r="AH22" s="345"/>
    </row>
    <row r="23" spans="1:34" s="3" customFormat="1" ht="16.2" customHeight="1" thickTop="1" thickBot="1">
      <c r="B23" s="443" t="s">
        <v>3</v>
      </c>
      <c r="C23" s="444"/>
      <c r="D23" s="331"/>
      <c r="E23" s="332">
        <f>E8+E9+E10+E11+E13+E14+E15+E16+E17+E18+E19+E20+E21+E22</f>
        <v>0</v>
      </c>
      <c r="F23" s="332">
        <f>F9+F10+F11+F13+F14+F15+F16+F17+F18+F19+F20+F21+F22</f>
        <v>0</v>
      </c>
      <c r="G23" s="332">
        <f t="shared" ref="G23:P23" si="25">G9+G10+G11+G13+G14+G15+G16+G17+G18+G19+G20+G21+G22</f>
        <v>0</v>
      </c>
      <c r="H23" s="332">
        <f t="shared" si="25"/>
        <v>0</v>
      </c>
      <c r="I23" s="332">
        <f t="shared" si="25"/>
        <v>0</v>
      </c>
      <c r="J23" s="332">
        <f t="shared" si="25"/>
        <v>0</v>
      </c>
      <c r="K23" s="332">
        <f t="shared" si="25"/>
        <v>0</v>
      </c>
      <c r="L23" s="332">
        <f t="shared" si="25"/>
        <v>0</v>
      </c>
      <c r="M23" s="332">
        <f t="shared" si="25"/>
        <v>0</v>
      </c>
      <c r="N23" s="332">
        <f t="shared" si="25"/>
        <v>0</v>
      </c>
      <c r="O23" s="332">
        <f t="shared" si="25"/>
        <v>0</v>
      </c>
      <c r="P23" s="332">
        <f t="shared" si="25"/>
        <v>0</v>
      </c>
      <c r="Q23" s="333">
        <f t="shared" si="12"/>
        <v>0</v>
      </c>
      <c r="S23" s="56"/>
      <c r="T23" s="345"/>
      <c r="U23" s="345"/>
      <c r="V23" s="345"/>
      <c r="W23" s="345"/>
      <c r="X23" s="345"/>
      <c r="Y23" s="345"/>
      <c r="Z23" s="345"/>
      <c r="AA23" s="345"/>
      <c r="AB23" s="345"/>
      <c r="AC23" s="54"/>
      <c r="AD23" s="56"/>
      <c r="AE23" s="345"/>
      <c r="AF23" s="345"/>
      <c r="AG23" s="345"/>
      <c r="AH23" s="345"/>
    </row>
    <row r="24" spans="1:34" s="3" customFormat="1" ht="14.7" customHeight="1" thickTop="1" thickBot="1">
      <c r="A24" s="158"/>
      <c r="B24" s="206"/>
      <c r="C24" s="206"/>
      <c r="D24" s="206"/>
      <c r="E24" s="205"/>
      <c r="F24" s="205"/>
      <c r="G24" s="205"/>
      <c r="H24" s="205"/>
      <c r="I24" s="205"/>
      <c r="J24" s="205"/>
      <c r="K24" s="205"/>
      <c r="L24" s="205"/>
      <c r="M24" s="205"/>
      <c r="N24" s="205"/>
      <c r="O24" s="205"/>
      <c r="P24" s="205"/>
      <c r="Q24" s="205" t="s">
        <v>4</v>
      </c>
      <c r="R24" s="158"/>
      <c r="S24" s="159"/>
      <c r="T24" s="346"/>
      <c r="U24" s="346"/>
      <c r="V24" s="346"/>
      <c r="W24" s="346"/>
      <c r="X24" s="346"/>
      <c r="Y24" s="346"/>
      <c r="Z24" s="346"/>
      <c r="AA24" s="346"/>
      <c r="AB24" s="346"/>
      <c r="AC24" s="160"/>
      <c r="AD24" s="354"/>
      <c r="AE24" s="346"/>
      <c r="AF24" s="346"/>
      <c r="AG24" s="346"/>
      <c r="AH24" s="346"/>
    </row>
    <row r="25" spans="1:34" s="3" customFormat="1" ht="18" customHeight="1" thickBot="1">
      <c r="B25" s="419" t="s">
        <v>5</v>
      </c>
      <c r="C25" s="420"/>
      <c r="D25" s="334" t="s">
        <v>13</v>
      </c>
      <c r="E25" s="336">
        <f t="shared" ref="E25:Q25" si="26">+E7</f>
        <v>45352</v>
      </c>
      <c r="F25" s="336">
        <f t="shared" si="26"/>
        <v>45383</v>
      </c>
      <c r="G25" s="336">
        <f t="shared" si="26"/>
        <v>45414</v>
      </c>
      <c r="H25" s="336">
        <f t="shared" si="26"/>
        <v>45445</v>
      </c>
      <c r="I25" s="336">
        <f t="shared" si="26"/>
        <v>45476</v>
      </c>
      <c r="J25" s="336">
        <f t="shared" si="26"/>
        <v>45507</v>
      </c>
      <c r="K25" s="336">
        <f t="shared" si="26"/>
        <v>45538</v>
      </c>
      <c r="L25" s="336">
        <f t="shared" si="26"/>
        <v>45569</v>
      </c>
      <c r="M25" s="336">
        <f t="shared" si="26"/>
        <v>45600</v>
      </c>
      <c r="N25" s="336">
        <f t="shared" si="26"/>
        <v>45631</v>
      </c>
      <c r="O25" s="336">
        <f t="shared" si="26"/>
        <v>45662</v>
      </c>
      <c r="P25" s="336">
        <f t="shared" si="26"/>
        <v>45693</v>
      </c>
      <c r="Q25" s="338" t="str">
        <f t="shared" si="26"/>
        <v>YHT</v>
      </c>
      <c r="S25" s="53"/>
      <c r="T25" s="345"/>
      <c r="U25" s="345"/>
      <c r="V25" s="345"/>
      <c r="W25" s="345"/>
      <c r="X25" s="345"/>
      <c r="Y25" s="345"/>
      <c r="Z25" s="345"/>
      <c r="AA25" s="345"/>
      <c r="AB25" s="345"/>
      <c r="AC25" s="54"/>
      <c r="AD25" s="56"/>
      <c r="AE25" s="345"/>
      <c r="AF25" s="345"/>
      <c r="AG25" s="345"/>
      <c r="AH25" s="345"/>
    </row>
    <row r="26" spans="1:34" s="3" customFormat="1" ht="13.95" customHeight="1">
      <c r="B26" s="301">
        <f>B22+1</f>
        <v>15</v>
      </c>
      <c r="C26" s="302" t="s">
        <v>53</v>
      </c>
      <c r="D26" s="303">
        <v>24</v>
      </c>
      <c r="E26" s="304">
        <f>'1. Tuotantotulot ja -menot'!D39+'1. Tuotantotulot ja -menot'!D42</f>
        <v>0</v>
      </c>
      <c r="F26" s="304">
        <f>'1. Tuotantotulot ja -menot'!E39+'1. Tuotantotulot ja -menot'!E42</f>
        <v>0</v>
      </c>
      <c r="G26" s="304">
        <f>'1. Tuotantotulot ja -menot'!F39+'1. Tuotantotulot ja -menot'!F42</f>
        <v>0</v>
      </c>
      <c r="H26" s="304">
        <f>'1. Tuotantotulot ja -menot'!G39+'1. Tuotantotulot ja -menot'!G42</f>
        <v>0</v>
      </c>
      <c r="I26" s="304">
        <f>'1. Tuotantotulot ja -menot'!H39+'1. Tuotantotulot ja -menot'!H42</f>
        <v>0</v>
      </c>
      <c r="J26" s="304">
        <f>'1. Tuotantotulot ja -menot'!I39+'1. Tuotantotulot ja -menot'!I42</f>
        <v>0</v>
      </c>
      <c r="K26" s="304">
        <f>'1. Tuotantotulot ja -menot'!J39+'1. Tuotantotulot ja -menot'!J42</f>
        <v>0</v>
      </c>
      <c r="L26" s="304">
        <f>'1. Tuotantotulot ja -menot'!K39+'1. Tuotantotulot ja -menot'!K42</f>
        <v>0</v>
      </c>
      <c r="M26" s="304">
        <f>'1. Tuotantotulot ja -menot'!L39+'1. Tuotantotulot ja -menot'!L42</f>
        <v>0</v>
      </c>
      <c r="N26" s="304">
        <f>'1. Tuotantotulot ja -menot'!M39+'1. Tuotantotulot ja -menot'!M42</f>
        <v>0</v>
      </c>
      <c r="O26" s="304">
        <f>'1. Tuotantotulot ja -menot'!N39+'1. Tuotantotulot ja -menot'!N42</f>
        <v>0</v>
      </c>
      <c r="P26" s="304">
        <f>'1. Tuotantotulot ja -menot'!O39+'1. Tuotantotulot ja -menot'!O42</f>
        <v>0</v>
      </c>
      <c r="Q26" s="305">
        <f t="shared" ref="Q26:Q41" si="27">SUM(E26:P26)</f>
        <v>0</v>
      </c>
      <c r="S26" s="53"/>
      <c r="T26" s="345"/>
      <c r="U26" s="345"/>
      <c r="V26" s="345"/>
      <c r="W26" s="345"/>
      <c r="X26" s="345"/>
      <c r="Y26" s="345"/>
      <c r="Z26" s="345"/>
      <c r="AA26" s="345"/>
      <c r="AB26" s="345"/>
      <c r="AC26" s="54"/>
      <c r="AD26" s="56"/>
      <c r="AE26" s="345"/>
      <c r="AF26" s="345"/>
      <c r="AG26" s="345"/>
      <c r="AH26" s="345"/>
    </row>
    <row r="27" spans="1:34" s="3" customFormat="1" ht="13.95" customHeight="1">
      <c r="B27" s="207">
        <f>B26+1</f>
        <v>16</v>
      </c>
      <c r="C27" s="302" t="s">
        <v>109</v>
      </c>
      <c r="D27" s="306">
        <v>14</v>
      </c>
      <c r="E27" s="307">
        <f>'1. Tuotantotulot ja -menot'!D45+'1. Tuotantotulot ja -menot'!D48</f>
        <v>0</v>
      </c>
      <c r="F27" s="307">
        <f>'1. Tuotantotulot ja -menot'!E45+'1. Tuotantotulot ja -menot'!E48</f>
        <v>0</v>
      </c>
      <c r="G27" s="307">
        <f>'1. Tuotantotulot ja -menot'!F45+'1. Tuotantotulot ja -menot'!F48</f>
        <v>0</v>
      </c>
      <c r="H27" s="307">
        <f>'1. Tuotantotulot ja -menot'!G45+'1. Tuotantotulot ja -menot'!G48</f>
        <v>0</v>
      </c>
      <c r="I27" s="307">
        <f>'1. Tuotantotulot ja -menot'!H45+'1. Tuotantotulot ja -menot'!H48</f>
        <v>0</v>
      </c>
      <c r="J27" s="307">
        <f>'1. Tuotantotulot ja -menot'!I45+'1. Tuotantotulot ja -menot'!I48</f>
        <v>0</v>
      </c>
      <c r="K27" s="307">
        <f>'1. Tuotantotulot ja -menot'!J45+'1. Tuotantotulot ja -menot'!J48</f>
        <v>0</v>
      </c>
      <c r="L27" s="307">
        <f>'1. Tuotantotulot ja -menot'!K45+'1. Tuotantotulot ja -menot'!K48</f>
        <v>0</v>
      </c>
      <c r="M27" s="307">
        <f>'1. Tuotantotulot ja -menot'!L45+'1. Tuotantotulot ja -menot'!L48</f>
        <v>0</v>
      </c>
      <c r="N27" s="307">
        <f>'1. Tuotantotulot ja -menot'!M45+'1. Tuotantotulot ja -menot'!M48</f>
        <v>0</v>
      </c>
      <c r="O27" s="307">
        <f>'1. Tuotantotulot ja -menot'!N45+'1. Tuotantotulot ja -menot'!N48</f>
        <v>0</v>
      </c>
      <c r="P27" s="307">
        <f>'1. Tuotantotulot ja -menot'!O45+'1. Tuotantotulot ja -menot'!O48</f>
        <v>0</v>
      </c>
      <c r="Q27" s="288">
        <f t="shared" si="27"/>
        <v>0</v>
      </c>
      <c r="S27" s="53"/>
      <c r="T27" s="345"/>
      <c r="U27" s="345"/>
      <c r="V27" s="345"/>
      <c r="W27" s="345"/>
      <c r="X27" s="345"/>
      <c r="Y27" s="345"/>
      <c r="Z27" s="345"/>
      <c r="AA27" s="345"/>
      <c r="AB27" s="345"/>
      <c r="AC27" s="54"/>
      <c r="AD27" s="56"/>
      <c r="AE27" s="345"/>
      <c r="AF27" s="345"/>
      <c r="AG27" s="345"/>
      <c r="AH27" s="345"/>
    </row>
    <row r="28" spans="1:34" s="3" customFormat="1" ht="13.95" customHeight="1">
      <c r="B28" s="207">
        <f t="shared" ref="B28:B54" si="28">B27+1</f>
        <v>17</v>
      </c>
      <c r="C28" s="308" t="s">
        <v>54</v>
      </c>
      <c r="D28" s="306">
        <v>24</v>
      </c>
      <c r="E28" s="190">
        <v>0</v>
      </c>
      <c r="F28" s="190">
        <f t="shared" ref="F28:F34" si="29">E28</f>
        <v>0</v>
      </c>
      <c r="G28" s="190">
        <f t="shared" ref="G28:P29" si="30">F28</f>
        <v>0</v>
      </c>
      <c r="H28" s="190">
        <f t="shared" si="30"/>
        <v>0</v>
      </c>
      <c r="I28" s="190">
        <f t="shared" si="30"/>
        <v>0</v>
      </c>
      <c r="J28" s="190">
        <f t="shared" si="30"/>
        <v>0</v>
      </c>
      <c r="K28" s="190">
        <f t="shared" si="30"/>
        <v>0</v>
      </c>
      <c r="L28" s="190">
        <f t="shared" si="30"/>
        <v>0</v>
      </c>
      <c r="M28" s="190">
        <f t="shared" si="30"/>
        <v>0</v>
      </c>
      <c r="N28" s="190">
        <f t="shared" si="30"/>
        <v>0</v>
      </c>
      <c r="O28" s="190">
        <f t="shared" si="30"/>
        <v>0</v>
      </c>
      <c r="P28" s="190">
        <f t="shared" si="30"/>
        <v>0</v>
      </c>
      <c r="Q28" s="288">
        <f t="shared" si="27"/>
        <v>0</v>
      </c>
      <c r="S28" s="53"/>
      <c r="T28" s="345"/>
      <c r="U28" s="345"/>
      <c r="V28" s="345"/>
      <c r="W28" s="345"/>
      <c r="X28" s="345"/>
      <c r="Y28" s="345"/>
      <c r="Z28" s="345"/>
      <c r="AA28" s="345"/>
      <c r="AB28" s="345"/>
      <c r="AC28" s="54"/>
      <c r="AD28" s="56"/>
      <c r="AE28" s="345"/>
      <c r="AF28" s="345"/>
      <c r="AG28" s="345"/>
      <c r="AH28" s="345"/>
    </row>
    <row r="29" spans="1:34" s="3" customFormat="1" ht="13.95" customHeight="1">
      <c r="B29" s="207">
        <f t="shared" si="28"/>
        <v>18</v>
      </c>
      <c r="C29" s="302" t="s">
        <v>119</v>
      </c>
      <c r="D29" s="306">
        <v>10</v>
      </c>
      <c r="E29" s="190">
        <v>0</v>
      </c>
      <c r="F29" s="190">
        <f t="shared" si="29"/>
        <v>0</v>
      </c>
      <c r="G29" s="190">
        <f t="shared" si="30"/>
        <v>0</v>
      </c>
      <c r="H29" s="190">
        <f t="shared" si="30"/>
        <v>0</v>
      </c>
      <c r="I29" s="190">
        <f t="shared" si="30"/>
        <v>0</v>
      </c>
      <c r="J29" s="190">
        <f t="shared" si="30"/>
        <v>0</v>
      </c>
      <c r="K29" s="190">
        <f t="shared" si="30"/>
        <v>0</v>
      </c>
      <c r="L29" s="190">
        <f t="shared" si="30"/>
        <v>0</v>
      </c>
      <c r="M29" s="190">
        <f t="shared" si="30"/>
        <v>0</v>
      </c>
      <c r="N29" s="190">
        <f t="shared" si="30"/>
        <v>0</v>
      </c>
      <c r="O29" s="190">
        <f t="shared" si="30"/>
        <v>0</v>
      </c>
      <c r="P29" s="190">
        <f t="shared" si="30"/>
        <v>0</v>
      </c>
      <c r="Q29" s="288">
        <f t="shared" si="27"/>
        <v>0</v>
      </c>
      <c r="S29" s="53"/>
      <c r="T29" s="345"/>
      <c r="U29" s="345"/>
      <c r="V29" s="345"/>
      <c r="W29" s="345"/>
      <c r="X29" s="345"/>
      <c r="Y29" s="345"/>
      <c r="Z29" s="345"/>
      <c r="AA29" s="345"/>
      <c r="AB29" s="345"/>
      <c r="AC29" s="54"/>
      <c r="AD29" s="56"/>
      <c r="AE29" s="345"/>
      <c r="AF29" s="345"/>
      <c r="AG29" s="345"/>
      <c r="AH29" s="345"/>
    </row>
    <row r="30" spans="1:34" s="3" customFormat="1" ht="13.95" customHeight="1">
      <c r="B30" s="207">
        <f t="shared" si="28"/>
        <v>19</v>
      </c>
      <c r="C30" s="302" t="s">
        <v>55</v>
      </c>
      <c r="D30" s="306">
        <v>24</v>
      </c>
      <c r="E30" s="307">
        <f>'1. Tuotantotulot ja -menot'!D58</f>
        <v>0</v>
      </c>
      <c r="F30" s="307">
        <f>'1. Tuotantotulot ja -menot'!E58</f>
        <v>0</v>
      </c>
      <c r="G30" s="307">
        <f>'1. Tuotantotulot ja -menot'!F58</f>
        <v>0</v>
      </c>
      <c r="H30" s="307">
        <f>'1. Tuotantotulot ja -menot'!G58</f>
        <v>0</v>
      </c>
      <c r="I30" s="307">
        <f>'1. Tuotantotulot ja -menot'!H58</f>
        <v>0</v>
      </c>
      <c r="J30" s="307">
        <f>'1. Tuotantotulot ja -menot'!I58</f>
        <v>0</v>
      </c>
      <c r="K30" s="307">
        <f>'1. Tuotantotulot ja -menot'!J58</f>
        <v>0</v>
      </c>
      <c r="L30" s="307">
        <f>'1. Tuotantotulot ja -menot'!K58</f>
        <v>0</v>
      </c>
      <c r="M30" s="307">
        <f>'1. Tuotantotulot ja -menot'!L58</f>
        <v>0</v>
      </c>
      <c r="N30" s="307">
        <f>'1. Tuotantotulot ja -menot'!M58</f>
        <v>0</v>
      </c>
      <c r="O30" s="307">
        <f>'1. Tuotantotulot ja -menot'!N58</f>
        <v>0</v>
      </c>
      <c r="P30" s="307">
        <f>'1. Tuotantotulot ja -menot'!O58</f>
        <v>0</v>
      </c>
      <c r="Q30" s="288">
        <f t="shared" si="27"/>
        <v>0</v>
      </c>
      <c r="S30" s="56"/>
      <c r="T30" s="345"/>
      <c r="U30" s="345"/>
      <c r="V30" s="345"/>
      <c r="W30" s="345"/>
      <c r="X30" s="345"/>
      <c r="Y30" s="345"/>
      <c r="Z30" s="345"/>
      <c r="AA30" s="345"/>
      <c r="AB30" s="345"/>
      <c r="AC30" s="54"/>
      <c r="AD30" s="56"/>
      <c r="AE30" s="345"/>
      <c r="AF30" s="345"/>
      <c r="AG30" s="345"/>
      <c r="AH30" s="345"/>
    </row>
    <row r="31" spans="1:34" s="3" customFormat="1" ht="13.95" customHeight="1">
      <c r="B31" s="207">
        <f t="shared" si="28"/>
        <v>20</v>
      </c>
      <c r="C31" s="308" t="s">
        <v>56</v>
      </c>
      <c r="D31" s="306">
        <v>24</v>
      </c>
      <c r="E31" s="190">
        <v>0</v>
      </c>
      <c r="F31" s="190">
        <f t="shared" si="29"/>
        <v>0</v>
      </c>
      <c r="G31" s="190">
        <f t="shared" ref="G31:P31" si="31">F31</f>
        <v>0</v>
      </c>
      <c r="H31" s="190">
        <f t="shared" si="31"/>
        <v>0</v>
      </c>
      <c r="I31" s="190">
        <f t="shared" si="31"/>
        <v>0</v>
      </c>
      <c r="J31" s="190">
        <f t="shared" si="31"/>
        <v>0</v>
      </c>
      <c r="K31" s="190">
        <f t="shared" si="31"/>
        <v>0</v>
      </c>
      <c r="L31" s="190">
        <f t="shared" si="31"/>
        <v>0</v>
      </c>
      <c r="M31" s="190">
        <f t="shared" si="31"/>
        <v>0</v>
      </c>
      <c r="N31" s="190">
        <f t="shared" si="31"/>
        <v>0</v>
      </c>
      <c r="O31" s="190">
        <f t="shared" si="31"/>
        <v>0</v>
      </c>
      <c r="P31" s="190">
        <f t="shared" si="31"/>
        <v>0</v>
      </c>
      <c r="Q31" s="288">
        <f t="shared" si="27"/>
        <v>0</v>
      </c>
      <c r="S31" s="56"/>
      <c r="T31" s="345"/>
      <c r="U31" s="345"/>
      <c r="V31" s="345"/>
      <c r="W31" s="345"/>
      <c r="X31" s="345"/>
      <c r="Y31" s="345"/>
      <c r="Z31" s="345"/>
      <c r="AA31" s="345"/>
      <c r="AB31" s="345"/>
      <c r="AC31" s="54"/>
      <c r="AD31" s="56"/>
      <c r="AE31" s="345"/>
      <c r="AF31" s="345"/>
      <c r="AG31" s="345"/>
      <c r="AH31" s="345"/>
    </row>
    <row r="32" spans="1:34" s="3" customFormat="1" ht="13.95" customHeight="1">
      <c r="B32" s="207">
        <f t="shared" si="28"/>
        <v>21</v>
      </c>
      <c r="C32" s="308" t="s">
        <v>57</v>
      </c>
      <c r="D32" s="306">
        <v>24</v>
      </c>
      <c r="E32" s="190">
        <v>0</v>
      </c>
      <c r="F32" s="190">
        <f t="shared" si="29"/>
        <v>0</v>
      </c>
      <c r="G32" s="190">
        <f t="shared" ref="G32:P32" si="32">F32</f>
        <v>0</v>
      </c>
      <c r="H32" s="190">
        <f t="shared" si="32"/>
        <v>0</v>
      </c>
      <c r="I32" s="190">
        <f t="shared" si="32"/>
        <v>0</v>
      </c>
      <c r="J32" s="190">
        <f t="shared" si="32"/>
        <v>0</v>
      </c>
      <c r="K32" s="190">
        <f t="shared" si="32"/>
        <v>0</v>
      </c>
      <c r="L32" s="190">
        <f t="shared" si="32"/>
        <v>0</v>
      </c>
      <c r="M32" s="190">
        <f t="shared" si="32"/>
        <v>0</v>
      </c>
      <c r="N32" s="190">
        <f t="shared" si="32"/>
        <v>0</v>
      </c>
      <c r="O32" s="190">
        <f t="shared" si="32"/>
        <v>0</v>
      </c>
      <c r="P32" s="190">
        <f t="shared" si="32"/>
        <v>0</v>
      </c>
      <c r="Q32" s="288">
        <f t="shared" si="27"/>
        <v>0</v>
      </c>
      <c r="S32" s="53"/>
      <c r="T32" s="345"/>
      <c r="U32" s="345"/>
      <c r="V32" s="345"/>
      <c r="W32" s="345"/>
      <c r="X32" s="345"/>
      <c r="Y32" s="345"/>
      <c r="Z32" s="345"/>
      <c r="AA32" s="345"/>
      <c r="AB32" s="345"/>
      <c r="AC32" s="54"/>
      <c r="AD32" s="56"/>
      <c r="AE32" s="345"/>
      <c r="AF32" s="345"/>
      <c r="AG32" s="345"/>
      <c r="AH32" s="345"/>
    </row>
    <row r="33" spans="2:34" s="3" customFormat="1" ht="13.95" customHeight="1">
      <c r="B33" s="207">
        <f t="shared" si="28"/>
        <v>22</v>
      </c>
      <c r="C33" s="308" t="s">
        <v>95</v>
      </c>
      <c r="D33" s="306">
        <v>24</v>
      </c>
      <c r="E33" s="190">
        <v>0</v>
      </c>
      <c r="F33" s="190">
        <f t="shared" si="29"/>
        <v>0</v>
      </c>
      <c r="G33" s="190">
        <f t="shared" ref="G33:P33" si="33">F33</f>
        <v>0</v>
      </c>
      <c r="H33" s="190">
        <f t="shared" si="33"/>
        <v>0</v>
      </c>
      <c r="I33" s="190">
        <f t="shared" si="33"/>
        <v>0</v>
      </c>
      <c r="J33" s="190">
        <f t="shared" si="33"/>
        <v>0</v>
      </c>
      <c r="K33" s="190">
        <f t="shared" si="33"/>
        <v>0</v>
      </c>
      <c r="L33" s="190">
        <f t="shared" si="33"/>
        <v>0</v>
      </c>
      <c r="M33" s="190">
        <f t="shared" si="33"/>
        <v>0</v>
      </c>
      <c r="N33" s="190">
        <f t="shared" si="33"/>
        <v>0</v>
      </c>
      <c r="O33" s="190">
        <f t="shared" si="33"/>
        <v>0</v>
      </c>
      <c r="P33" s="190">
        <f t="shared" si="33"/>
        <v>0</v>
      </c>
      <c r="Q33" s="288">
        <f t="shared" si="27"/>
        <v>0</v>
      </c>
      <c r="S33" s="53"/>
      <c r="T33" s="345"/>
      <c r="U33" s="345"/>
      <c r="V33" s="345"/>
      <c r="W33" s="345"/>
      <c r="X33" s="345"/>
      <c r="Y33" s="345"/>
      <c r="Z33" s="345"/>
      <c r="AA33" s="345"/>
      <c r="AB33" s="345"/>
      <c r="AC33" s="54"/>
      <c r="AD33" s="56"/>
      <c r="AE33" s="345"/>
      <c r="AF33" s="345"/>
      <c r="AG33" s="345"/>
      <c r="AH33" s="345"/>
    </row>
    <row r="34" spans="2:34" s="3" customFormat="1" ht="13.95" customHeight="1">
      <c r="B34" s="207">
        <f t="shared" si="28"/>
        <v>23</v>
      </c>
      <c r="C34" s="308" t="s">
        <v>94</v>
      </c>
      <c r="D34" s="306">
        <v>24</v>
      </c>
      <c r="E34" s="190">
        <v>0</v>
      </c>
      <c r="F34" s="190">
        <f t="shared" si="29"/>
        <v>0</v>
      </c>
      <c r="G34" s="190">
        <f t="shared" ref="G34:P34" si="34">F34</f>
        <v>0</v>
      </c>
      <c r="H34" s="190">
        <f t="shared" si="34"/>
        <v>0</v>
      </c>
      <c r="I34" s="190">
        <f t="shared" si="34"/>
        <v>0</v>
      </c>
      <c r="J34" s="190">
        <f t="shared" si="34"/>
        <v>0</v>
      </c>
      <c r="K34" s="190">
        <f t="shared" si="34"/>
        <v>0</v>
      </c>
      <c r="L34" s="190">
        <f t="shared" si="34"/>
        <v>0</v>
      </c>
      <c r="M34" s="190">
        <f t="shared" si="34"/>
        <v>0</v>
      </c>
      <c r="N34" s="190">
        <f t="shared" si="34"/>
        <v>0</v>
      </c>
      <c r="O34" s="190">
        <f t="shared" si="34"/>
        <v>0</v>
      </c>
      <c r="P34" s="190">
        <f t="shared" si="34"/>
        <v>0</v>
      </c>
      <c r="Q34" s="288">
        <f t="shared" si="27"/>
        <v>0</v>
      </c>
      <c r="S34" s="53"/>
      <c r="T34" s="345"/>
      <c r="U34" s="345"/>
      <c r="V34" s="345"/>
      <c r="W34" s="345"/>
      <c r="X34" s="345"/>
      <c r="Y34" s="345"/>
      <c r="Z34" s="345"/>
      <c r="AA34" s="345"/>
      <c r="AB34" s="345"/>
      <c r="AC34" s="54"/>
      <c r="AD34" s="56"/>
      <c r="AE34" s="345"/>
      <c r="AF34" s="345"/>
      <c r="AG34" s="345"/>
      <c r="AH34" s="345"/>
    </row>
    <row r="35" spans="2:34" s="3" customFormat="1" ht="13.95" customHeight="1">
      <c r="B35" s="207">
        <f t="shared" si="28"/>
        <v>24</v>
      </c>
      <c r="C35" s="308" t="s">
        <v>118</v>
      </c>
      <c r="D35" s="306">
        <v>24</v>
      </c>
      <c r="E35" s="190">
        <v>0</v>
      </c>
      <c r="F35" s="190">
        <f t="shared" ref="F35:P37" si="35">E35</f>
        <v>0</v>
      </c>
      <c r="G35" s="190">
        <f t="shared" si="35"/>
        <v>0</v>
      </c>
      <c r="H35" s="190">
        <f t="shared" si="35"/>
        <v>0</v>
      </c>
      <c r="I35" s="190">
        <f t="shared" si="35"/>
        <v>0</v>
      </c>
      <c r="J35" s="190">
        <f t="shared" si="35"/>
        <v>0</v>
      </c>
      <c r="K35" s="190">
        <f t="shared" si="35"/>
        <v>0</v>
      </c>
      <c r="L35" s="190">
        <f t="shared" si="35"/>
        <v>0</v>
      </c>
      <c r="M35" s="190">
        <f t="shared" si="35"/>
        <v>0</v>
      </c>
      <c r="N35" s="190">
        <f t="shared" si="35"/>
        <v>0</v>
      </c>
      <c r="O35" s="190">
        <f t="shared" si="35"/>
        <v>0</v>
      </c>
      <c r="P35" s="190">
        <f t="shared" si="35"/>
        <v>0</v>
      </c>
      <c r="Q35" s="288">
        <f t="shared" si="27"/>
        <v>0</v>
      </c>
      <c r="S35" s="53"/>
      <c r="T35" s="345"/>
      <c r="U35" s="345"/>
      <c r="V35" s="345"/>
      <c r="W35" s="345"/>
      <c r="X35" s="345"/>
      <c r="Y35" s="345"/>
      <c r="Z35" s="345"/>
      <c r="AA35" s="345"/>
      <c r="AB35" s="345"/>
      <c r="AC35" s="54"/>
      <c r="AD35" s="56"/>
      <c r="AE35" s="345"/>
      <c r="AF35" s="345"/>
      <c r="AG35" s="345"/>
      <c r="AH35" s="345"/>
    </row>
    <row r="36" spans="2:34" s="3" customFormat="1" ht="13.95" customHeight="1">
      <c r="B36" s="207">
        <f t="shared" si="28"/>
        <v>25</v>
      </c>
      <c r="C36" s="308" t="s">
        <v>96</v>
      </c>
      <c r="D36" s="306">
        <v>24</v>
      </c>
      <c r="E36" s="190">
        <v>0</v>
      </c>
      <c r="F36" s="190">
        <f t="shared" si="35"/>
        <v>0</v>
      </c>
      <c r="G36" s="190">
        <f t="shared" si="35"/>
        <v>0</v>
      </c>
      <c r="H36" s="190">
        <f t="shared" si="35"/>
        <v>0</v>
      </c>
      <c r="I36" s="190">
        <f t="shared" si="35"/>
        <v>0</v>
      </c>
      <c r="J36" s="190">
        <f t="shared" si="35"/>
        <v>0</v>
      </c>
      <c r="K36" s="190">
        <f t="shared" si="35"/>
        <v>0</v>
      </c>
      <c r="L36" s="190">
        <f t="shared" si="35"/>
        <v>0</v>
      </c>
      <c r="M36" s="190">
        <f t="shared" si="35"/>
        <v>0</v>
      </c>
      <c r="N36" s="190">
        <f t="shared" si="35"/>
        <v>0</v>
      </c>
      <c r="O36" s="190">
        <f t="shared" si="35"/>
        <v>0</v>
      </c>
      <c r="P36" s="190">
        <f t="shared" si="35"/>
        <v>0</v>
      </c>
      <c r="Q36" s="288">
        <f t="shared" si="27"/>
        <v>0</v>
      </c>
      <c r="S36" s="53"/>
      <c r="T36" s="345"/>
      <c r="U36" s="345"/>
      <c r="V36" s="345"/>
      <c r="W36" s="345"/>
      <c r="X36" s="345"/>
      <c r="Y36" s="345"/>
      <c r="Z36" s="345"/>
      <c r="AA36" s="345"/>
      <c r="AB36" s="345"/>
      <c r="AC36" s="54"/>
      <c r="AD36" s="56"/>
      <c r="AE36" s="345"/>
      <c r="AF36" s="345"/>
      <c r="AG36" s="345"/>
      <c r="AH36" s="345"/>
    </row>
    <row r="37" spans="2:34" s="3" customFormat="1" ht="13.95" customHeight="1">
      <c r="B37" s="207">
        <f t="shared" si="28"/>
        <v>26</v>
      </c>
      <c r="C37" s="308" t="s">
        <v>97</v>
      </c>
      <c r="D37" s="306">
        <v>24</v>
      </c>
      <c r="E37" s="190">
        <v>0</v>
      </c>
      <c r="F37" s="190">
        <f t="shared" si="35"/>
        <v>0</v>
      </c>
      <c r="G37" s="190">
        <f t="shared" si="35"/>
        <v>0</v>
      </c>
      <c r="H37" s="190">
        <f t="shared" si="35"/>
        <v>0</v>
      </c>
      <c r="I37" s="190">
        <f t="shared" si="35"/>
        <v>0</v>
      </c>
      <c r="J37" s="190">
        <f t="shared" si="35"/>
        <v>0</v>
      </c>
      <c r="K37" s="190">
        <f t="shared" si="35"/>
        <v>0</v>
      </c>
      <c r="L37" s="190">
        <f t="shared" si="35"/>
        <v>0</v>
      </c>
      <c r="M37" s="190">
        <f t="shared" si="35"/>
        <v>0</v>
      </c>
      <c r="N37" s="190">
        <f t="shared" si="35"/>
        <v>0</v>
      </c>
      <c r="O37" s="190">
        <f t="shared" si="35"/>
        <v>0</v>
      </c>
      <c r="P37" s="190">
        <f t="shared" si="35"/>
        <v>0</v>
      </c>
      <c r="Q37" s="288">
        <f t="shared" si="27"/>
        <v>0</v>
      </c>
      <c r="S37" s="53"/>
      <c r="T37" s="345"/>
      <c r="U37" s="345"/>
      <c r="V37" s="345"/>
      <c r="W37" s="345"/>
      <c r="X37" s="345"/>
      <c r="Y37" s="345"/>
      <c r="Z37" s="345"/>
      <c r="AA37" s="345"/>
      <c r="AB37" s="345"/>
      <c r="AC37" s="54"/>
      <c r="AD37" s="56"/>
      <c r="AE37" s="345"/>
      <c r="AF37" s="345"/>
      <c r="AG37" s="345"/>
      <c r="AH37" s="345"/>
    </row>
    <row r="38" spans="2:34" s="3" customFormat="1" ht="13.95" customHeight="1">
      <c r="B38" s="207">
        <f t="shared" si="28"/>
        <v>27</v>
      </c>
      <c r="C38" s="308" t="s">
        <v>98</v>
      </c>
      <c r="D38" s="309">
        <v>24</v>
      </c>
      <c r="E38" s="190">
        <v>0</v>
      </c>
      <c r="F38" s="190">
        <f t="shared" ref="F38" si="36">E38</f>
        <v>0</v>
      </c>
      <c r="G38" s="190">
        <f t="shared" ref="G38" si="37">F38</f>
        <v>0</v>
      </c>
      <c r="H38" s="190">
        <f t="shared" ref="H38" si="38">G38</f>
        <v>0</v>
      </c>
      <c r="I38" s="190">
        <f t="shared" ref="I38" si="39">H38</f>
        <v>0</v>
      </c>
      <c r="J38" s="190">
        <f t="shared" ref="J38" si="40">I38</f>
        <v>0</v>
      </c>
      <c r="K38" s="190">
        <f t="shared" ref="K38" si="41">J38</f>
        <v>0</v>
      </c>
      <c r="L38" s="190">
        <f t="shared" ref="L38" si="42">K38</f>
        <v>0</v>
      </c>
      <c r="M38" s="190">
        <f t="shared" ref="M38" si="43">L38</f>
        <v>0</v>
      </c>
      <c r="N38" s="190">
        <f t="shared" ref="N38" si="44">M38</f>
        <v>0</v>
      </c>
      <c r="O38" s="190">
        <f t="shared" ref="O38" si="45">N38</f>
        <v>0</v>
      </c>
      <c r="P38" s="190">
        <f t="shared" ref="P38" si="46">O38</f>
        <v>0</v>
      </c>
      <c r="Q38" s="288">
        <f t="shared" si="27"/>
        <v>0</v>
      </c>
      <c r="S38" s="53"/>
      <c r="T38" s="345"/>
      <c r="U38" s="345"/>
      <c r="V38" s="345"/>
      <c r="W38" s="345"/>
      <c r="X38" s="345"/>
      <c r="Y38" s="345"/>
      <c r="Z38" s="345"/>
      <c r="AA38" s="345"/>
      <c r="AB38" s="345"/>
      <c r="AC38" s="54"/>
      <c r="AD38" s="56"/>
      <c r="AE38" s="345"/>
      <c r="AF38" s="345"/>
      <c r="AG38" s="345"/>
      <c r="AH38" s="345"/>
    </row>
    <row r="39" spans="2:34" s="3" customFormat="1" ht="13.95" customHeight="1">
      <c r="B39" s="207">
        <f t="shared" si="28"/>
        <v>28</v>
      </c>
      <c r="C39" s="302" t="s">
        <v>115</v>
      </c>
      <c r="D39" s="310">
        <v>24</v>
      </c>
      <c r="E39" s="307">
        <f>'2. Yleiskulut'!D24</f>
        <v>0</v>
      </c>
      <c r="F39" s="307">
        <f>'2. Yleiskulut'!E24</f>
        <v>0</v>
      </c>
      <c r="G39" s="307">
        <f>'2. Yleiskulut'!F24</f>
        <v>0</v>
      </c>
      <c r="H39" s="307">
        <f>'2. Yleiskulut'!G24</f>
        <v>0</v>
      </c>
      <c r="I39" s="307">
        <f>'2. Yleiskulut'!H24</f>
        <v>0</v>
      </c>
      <c r="J39" s="307">
        <f>'2. Yleiskulut'!I24</f>
        <v>0</v>
      </c>
      <c r="K39" s="307">
        <f>'2. Yleiskulut'!J24</f>
        <v>0</v>
      </c>
      <c r="L39" s="307">
        <f>'2. Yleiskulut'!K24</f>
        <v>0</v>
      </c>
      <c r="M39" s="307">
        <f>'2. Yleiskulut'!L24</f>
        <v>0</v>
      </c>
      <c r="N39" s="307">
        <f>'2. Yleiskulut'!M24</f>
        <v>0</v>
      </c>
      <c r="O39" s="307">
        <f>'2. Yleiskulut'!N24</f>
        <v>0</v>
      </c>
      <c r="P39" s="307">
        <f>'2. Yleiskulut'!O24</f>
        <v>0</v>
      </c>
      <c r="Q39" s="288">
        <f t="shared" si="27"/>
        <v>0</v>
      </c>
      <c r="S39" s="56"/>
      <c r="T39" s="345"/>
      <c r="U39" s="345"/>
      <c r="V39" s="345"/>
      <c r="W39" s="345"/>
      <c r="X39" s="345"/>
      <c r="Y39" s="345"/>
      <c r="Z39" s="345"/>
      <c r="AA39" s="345"/>
      <c r="AB39" s="345"/>
      <c r="AC39" s="54"/>
      <c r="AD39" s="56"/>
      <c r="AE39" s="345"/>
      <c r="AF39" s="345"/>
      <c r="AG39" s="345"/>
      <c r="AH39" s="345"/>
    </row>
    <row r="40" spans="2:34" s="3" customFormat="1" ht="13.95" customHeight="1">
      <c r="B40" s="207">
        <f t="shared" si="28"/>
        <v>29</v>
      </c>
      <c r="C40" s="431" t="s">
        <v>14</v>
      </c>
      <c r="D40" s="432"/>
      <c r="E40" s="190">
        <v>0</v>
      </c>
      <c r="F40" s="190">
        <v>0</v>
      </c>
      <c r="G40" s="307">
        <f>Aputaulu!E70</f>
        <v>0</v>
      </c>
      <c r="H40" s="307">
        <f>Aputaulu!F70</f>
        <v>0</v>
      </c>
      <c r="I40" s="307">
        <f>Aputaulu!G70</f>
        <v>0</v>
      </c>
      <c r="J40" s="307">
        <f>Aputaulu!H70</f>
        <v>0</v>
      </c>
      <c r="K40" s="307">
        <f>Aputaulu!I70</f>
        <v>0</v>
      </c>
      <c r="L40" s="307">
        <f>Aputaulu!J70</f>
        <v>0</v>
      </c>
      <c r="M40" s="307">
        <f>Aputaulu!K70</f>
        <v>0</v>
      </c>
      <c r="N40" s="307">
        <f>Aputaulu!L70</f>
        <v>0</v>
      </c>
      <c r="O40" s="307">
        <f>Aputaulu!M70</f>
        <v>0</v>
      </c>
      <c r="P40" s="307">
        <f>Aputaulu!N70</f>
        <v>0</v>
      </c>
      <c r="Q40" s="288">
        <f>SUM(E40:P40)</f>
        <v>0</v>
      </c>
      <c r="S40" s="56"/>
      <c r="T40" s="345"/>
      <c r="U40" s="345"/>
      <c r="V40" s="345"/>
      <c r="W40" s="345"/>
      <c r="X40" s="345"/>
      <c r="Y40" s="345"/>
      <c r="Z40" s="345"/>
      <c r="AA40" s="345"/>
      <c r="AB40" s="345"/>
      <c r="AC40" s="54"/>
      <c r="AD40" s="56"/>
      <c r="AE40" s="345"/>
      <c r="AF40" s="345"/>
      <c r="AG40" s="345"/>
      <c r="AH40" s="345"/>
    </row>
    <row r="41" spans="2:34" s="3" customFormat="1" ht="13.95" customHeight="1">
      <c r="B41" s="207">
        <f t="shared" si="28"/>
        <v>30</v>
      </c>
      <c r="C41" s="414" t="s">
        <v>9</v>
      </c>
      <c r="D41" s="415"/>
      <c r="E41" s="307">
        <f>Aputaulu!E8+Aputaulu!E17</f>
        <v>0</v>
      </c>
      <c r="F41" s="307">
        <f>Aputaulu!F8+Aputaulu!F17</f>
        <v>0</v>
      </c>
      <c r="G41" s="307">
        <f>Aputaulu!G8+Aputaulu!G17</f>
        <v>0</v>
      </c>
      <c r="H41" s="307">
        <f>Aputaulu!H8+Aputaulu!H17</f>
        <v>0</v>
      </c>
      <c r="I41" s="307">
        <f>Aputaulu!I8+Aputaulu!I17</f>
        <v>0</v>
      </c>
      <c r="J41" s="307">
        <f>Aputaulu!J8+Aputaulu!J17</f>
        <v>0</v>
      </c>
      <c r="K41" s="307">
        <f>Aputaulu!K8+Aputaulu!K17</f>
        <v>0</v>
      </c>
      <c r="L41" s="307">
        <f>Aputaulu!L8+Aputaulu!L17</f>
        <v>0</v>
      </c>
      <c r="M41" s="307">
        <f>Aputaulu!M8+Aputaulu!M17</f>
        <v>0</v>
      </c>
      <c r="N41" s="307">
        <f>Aputaulu!N8+Aputaulu!N17</f>
        <v>0</v>
      </c>
      <c r="O41" s="307">
        <f>Aputaulu!O8+Aputaulu!O17</f>
        <v>0</v>
      </c>
      <c r="P41" s="307">
        <f>Aputaulu!P8+Aputaulu!P17</f>
        <v>0</v>
      </c>
      <c r="Q41" s="288">
        <f t="shared" si="27"/>
        <v>0</v>
      </c>
      <c r="S41" s="56"/>
      <c r="T41" s="345"/>
      <c r="U41" s="345"/>
      <c r="V41" s="345"/>
      <c r="W41" s="345"/>
      <c r="X41" s="345"/>
      <c r="Y41" s="345"/>
      <c r="Z41" s="345"/>
      <c r="AA41" s="345"/>
      <c r="AB41" s="345"/>
      <c r="AC41" s="54"/>
      <c r="AD41" s="56"/>
      <c r="AE41" s="345"/>
      <c r="AF41" s="345"/>
      <c r="AG41" s="345"/>
      <c r="AH41" s="345"/>
    </row>
    <row r="42" spans="2:34" s="3" customFormat="1" ht="13.95" customHeight="1" thickBot="1">
      <c r="B42" s="207">
        <f t="shared" si="28"/>
        <v>31</v>
      </c>
      <c r="C42" s="431" t="s">
        <v>25</v>
      </c>
      <c r="D42" s="415"/>
      <c r="E42" s="190">
        <v>0</v>
      </c>
      <c r="F42" s="307">
        <f>Aputaulu!E9+Aputaulu!E18</f>
        <v>0</v>
      </c>
      <c r="G42" s="307">
        <f>Aputaulu!F9+Aputaulu!F18</f>
        <v>0</v>
      </c>
      <c r="H42" s="307">
        <f>Aputaulu!G9+Aputaulu!G18</f>
        <v>0</v>
      </c>
      <c r="I42" s="307">
        <f>Aputaulu!H9+Aputaulu!H18</f>
        <v>0</v>
      </c>
      <c r="J42" s="307">
        <f>Aputaulu!I9+Aputaulu!I18</f>
        <v>0</v>
      </c>
      <c r="K42" s="307">
        <f>Aputaulu!J9+Aputaulu!J18</f>
        <v>0</v>
      </c>
      <c r="L42" s="307">
        <f>Aputaulu!K9+Aputaulu!K18</f>
        <v>0</v>
      </c>
      <c r="M42" s="307">
        <f>Aputaulu!L9+Aputaulu!L18</f>
        <v>0</v>
      </c>
      <c r="N42" s="307">
        <f>Aputaulu!M9+Aputaulu!M18</f>
        <v>0</v>
      </c>
      <c r="O42" s="307">
        <f>Aputaulu!N9+Aputaulu!N18</f>
        <v>0</v>
      </c>
      <c r="P42" s="307">
        <f>Aputaulu!O9+Aputaulu!O18</f>
        <v>0</v>
      </c>
      <c r="Q42" s="288">
        <f t="shared" ref="Q42:Q55" si="47">SUM(E42:P42)</f>
        <v>0</v>
      </c>
      <c r="S42" s="57" t="s">
        <v>91</v>
      </c>
      <c r="T42" s="347"/>
      <c r="U42" s="348"/>
      <c r="V42" s="348"/>
      <c r="W42" s="347"/>
      <c r="X42" s="349"/>
      <c r="Y42" s="345"/>
      <c r="Z42" s="345"/>
      <c r="AA42" s="345"/>
      <c r="AB42" s="345"/>
      <c r="AC42" s="54"/>
      <c r="AD42" s="56"/>
      <c r="AE42" s="345"/>
      <c r="AF42" s="345"/>
      <c r="AG42" s="345"/>
      <c r="AH42" s="345"/>
    </row>
    <row r="43" spans="2:34" s="3" customFormat="1" ht="13.95" customHeight="1" thickBot="1">
      <c r="B43" s="207">
        <f t="shared" si="28"/>
        <v>32</v>
      </c>
      <c r="C43" s="311" t="s">
        <v>87</v>
      </c>
      <c r="D43" s="312">
        <v>13.013999999999999</v>
      </c>
      <c r="E43" s="190">
        <f t="shared" ref="E43:P43" si="48">$D43%*$S43/12</f>
        <v>0</v>
      </c>
      <c r="F43" s="190">
        <f t="shared" si="48"/>
        <v>0</v>
      </c>
      <c r="G43" s="190">
        <f t="shared" si="48"/>
        <v>0</v>
      </c>
      <c r="H43" s="190">
        <f t="shared" si="48"/>
        <v>0</v>
      </c>
      <c r="I43" s="190">
        <f t="shared" si="48"/>
        <v>0</v>
      </c>
      <c r="J43" s="190">
        <f t="shared" si="48"/>
        <v>0</v>
      </c>
      <c r="K43" s="190">
        <f t="shared" si="48"/>
        <v>0</v>
      </c>
      <c r="L43" s="190">
        <f t="shared" si="48"/>
        <v>0</v>
      </c>
      <c r="M43" s="190">
        <f t="shared" si="48"/>
        <v>0</v>
      </c>
      <c r="N43" s="190">
        <f t="shared" si="48"/>
        <v>0</v>
      </c>
      <c r="O43" s="190">
        <f t="shared" si="48"/>
        <v>0</v>
      </c>
      <c r="P43" s="190">
        <f t="shared" si="48"/>
        <v>0</v>
      </c>
      <c r="Q43" s="288">
        <f t="shared" si="47"/>
        <v>0</v>
      </c>
      <c r="S43" s="350">
        <v>0</v>
      </c>
      <c r="T43" s="351" t="s">
        <v>41</v>
      </c>
      <c r="U43" s="352"/>
      <c r="V43" s="352"/>
      <c r="W43" s="347"/>
      <c r="X43" s="349"/>
      <c r="Y43" s="345"/>
      <c r="Z43" s="345"/>
      <c r="AA43" s="345"/>
      <c r="AB43" s="345"/>
      <c r="AC43" s="54"/>
      <c r="AD43" s="56"/>
      <c r="AE43" s="345"/>
      <c r="AF43" s="345"/>
      <c r="AG43" s="345"/>
      <c r="AH43" s="345"/>
    </row>
    <row r="44" spans="2:34" s="3" customFormat="1" ht="13.95" customHeight="1">
      <c r="B44" s="207">
        <f t="shared" si="28"/>
        <v>33</v>
      </c>
      <c r="C44" s="302" t="s">
        <v>88</v>
      </c>
      <c r="D44" s="313">
        <v>26.5</v>
      </c>
      <c r="E44" s="190">
        <f>Aputaulu!E14*'3. Kassabudjetti'!$D44%</f>
        <v>0</v>
      </c>
      <c r="F44" s="190">
        <f>Aputaulu!F14*'3. Kassabudjetti'!$D44%</f>
        <v>0</v>
      </c>
      <c r="G44" s="190">
        <f>Aputaulu!G14*'3. Kassabudjetti'!$D44%</f>
        <v>0</v>
      </c>
      <c r="H44" s="190">
        <f>Aputaulu!H14*'3. Kassabudjetti'!$D44%</f>
        <v>0</v>
      </c>
      <c r="I44" s="190">
        <f>Aputaulu!I14*'3. Kassabudjetti'!$D44%</f>
        <v>0</v>
      </c>
      <c r="J44" s="190">
        <f>Aputaulu!J14*'3. Kassabudjetti'!$D44%</f>
        <v>0</v>
      </c>
      <c r="K44" s="190">
        <f>Aputaulu!K14*'3. Kassabudjetti'!$D44%</f>
        <v>0</v>
      </c>
      <c r="L44" s="190">
        <f>Aputaulu!L14*'3. Kassabudjetti'!$D44%</f>
        <v>0</v>
      </c>
      <c r="M44" s="190">
        <f>Aputaulu!M14*'3. Kassabudjetti'!$D44%</f>
        <v>0</v>
      </c>
      <c r="N44" s="190">
        <f>Aputaulu!N14*'3. Kassabudjetti'!$D44%</f>
        <v>0</v>
      </c>
      <c r="O44" s="190">
        <f>Aputaulu!O14*'3. Kassabudjetti'!$D44%</f>
        <v>0</v>
      </c>
      <c r="P44" s="190">
        <f>Aputaulu!P14*'3. Kassabudjetti'!$D44%</f>
        <v>0</v>
      </c>
      <c r="Q44" s="288">
        <f t="shared" si="47"/>
        <v>0</v>
      </c>
      <c r="S44" s="56"/>
      <c r="T44" s="345"/>
      <c r="U44" s="345"/>
      <c r="V44" s="345"/>
      <c r="W44" s="345"/>
      <c r="X44" s="345"/>
      <c r="Y44" s="345"/>
      <c r="Z44" s="345"/>
      <c r="AA44" s="345"/>
      <c r="AB44" s="345"/>
      <c r="AC44" s="54"/>
      <c r="AD44" s="56"/>
      <c r="AE44" s="345"/>
      <c r="AF44" s="345"/>
      <c r="AG44" s="345"/>
      <c r="AH44" s="345"/>
    </row>
    <row r="45" spans="2:34" s="3" customFormat="1" ht="13.95" customHeight="1">
      <c r="B45" s="207">
        <f t="shared" si="28"/>
        <v>34</v>
      </c>
      <c r="C45" s="431" t="s">
        <v>10</v>
      </c>
      <c r="D45" s="415"/>
      <c r="E45" s="307">
        <f>'2. Yleiskulut'!D36</f>
        <v>0</v>
      </c>
      <c r="F45" s="307">
        <f>'2. Yleiskulut'!E36</f>
        <v>0</v>
      </c>
      <c r="G45" s="307">
        <f>'2. Yleiskulut'!F36</f>
        <v>0</v>
      </c>
      <c r="H45" s="307">
        <f>'2. Yleiskulut'!G36</f>
        <v>0</v>
      </c>
      <c r="I45" s="307">
        <f>'2. Yleiskulut'!H36</f>
        <v>0</v>
      </c>
      <c r="J45" s="307">
        <f>'2. Yleiskulut'!I36</f>
        <v>0</v>
      </c>
      <c r="K45" s="307">
        <f>'2. Yleiskulut'!J36</f>
        <v>0</v>
      </c>
      <c r="L45" s="307">
        <f>'2. Yleiskulut'!K36</f>
        <v>0</v>
      </c>
      <c r="M45" s="307">
        <f>'2. Yleiskulut'!L36</f>
        <v>0</v>
      </c>
      <c r="N45" s="307">
        <f>'2. Yleiskulut'!M36</f>
        <v>0</v>
      </c>
      <c r="O45" s="307">
        <f>'2. Yleiskulut'!N36</f>
        <v>0</v>
      </c>
      <c r="P45" s="307">
        <f>'2. Yleiskulut'!O36</f>
        <v>0</v>
      </c>
      <c r="Q45" s="288">
        <f>SUM(E45:P45)</f>
        <v>0</v>
      </c>
      <c r="S45" s="53"/>
      <c r="T45" s="345"/>
      <c r="U45" s="345"/>
      <c r="V45" s="345"/>
      <c r="W45" s="345"/>
      <c r="X45" s="345"/>
      <c r="Y45" s="345"/>
      <c r="Z45" s="345"/>
      <c r="AA45" s="345"/>
      <c r="AB45" s="345"/>
      <c r="AC45" s="54"/>
      <c r="AD45" s="56"/>
      <c r="AE45" s="345"/>
      <c r="AF45" s="345"/>
      <c r="AG45" s="345"/>
      <c r="AH45" s="345"/>
    </row>
    <row r="46" spans="2:34" s="3" customFormat="1" ht="13.95" customHeight="1">
      <c r="B46" s="207">
        <f t="shared" si="28"/>
        <v>35</v>
      </c>
      <c r="C46" s="433" t="s">
        <v>99</v>
      </c>
      <c r="D46" s="434"/>
      <c r="E46" s="190">
        <v>0</v>
      </c>
      <c r="F46" s="314">
        <f>E46</f>
        <v>0</v>
      </c>
      <c r="G46" s="190">
        <f t="shared" ref="G46:P46" si="49">F46</f>
        <v>0</v>
      </c>
      <c r="H46" s="190">
        <f t="shared" si="49"/>
        <v>0</v>
      </c>
      <c r="I46" s="190">
        <f t="shared" si="49"/>
        <v>0</v>
      </c>
      <c r="J46" s="190">
        <f t="shared" si="49"/>
        <v>0</v>
      </c>
      <c r="K46" s="190">
        <f t="shared" si="49"/>
        <v>0</v>
      </c>
      <c r="L46" s="190">
        <f t="shared" si="49"/>
        <v>0</v>
      </c>
      <c r="M46" s="190">
        <f t="shared" si="49"/>
        <v>0</v>
      </c>
      <c r="N46" s="190">
        <f t="shared" si="49"/>
        <v>0</v>
      </c>
      <c r="O46" s="190">
        <f t="shared" si="49"/>
        <v>0</v>
      </c>
      <c r="P46" s="190">
        <f t="shared" si="49"/>
        <v>0</v>
      </c>
      <c r="Q46" s="288">
        <f t="shared" si="47"/>
        <v>0</v>
      </c>
      <c r="S46" s="56"/>
      <c r="T46" s="345"/>
      <c r="U46" s="345"/>
      <c r="V46" s="345"/>
      <c r="W46" s="345"/>
      <c r="X46" s="345">
        <v>0</v>
      </c>
      <c r="Y46" s="345"/>
      <c r="Z46" s="345"/>
      <c r="AA46" s="345"/>
      <c r="AB46" s="345"/>
      <c r="AC46" s="54"/>
      <c r="AD46" s="56"/>
      <c r="AE46" s="345"/>
      <c r="AF46" s="345"/>
      <c r="AG46" s="345"/>
      <c r="AH46" s="345"/>
    </row>
    <row r="47" spans="2:34" s="3" customFormat="1" ht="13.95" customHeight="1">
      <c r="B47" s="207">
        <f t="shared" si="28"/>
        <v>36</v>
      </c>
      <c r="C47" s="315" t="s">
        <v>100</v>
      </c>
      <c r="D47" s="316"/>
      <c r="E47" s="190"/>
      <c r="F47" s="314">
        <f>E47</f>
        <v>0</v>
      </c>
      <c r="G47" s="190">
        <f t="shared" ref="G47:P47" si="50">F47</f>
        <v>0</v>
      </c>
      <c r="H47" s="190">
        <f t="shared" si="50"/>
        <v>0</v>
      </c>
      <c r="I47" s="190">
        <f t="shared" si="50"/>
        <v>0</v>
      </c>
      <c r="J47" s="190">
        <f t="shared" si="50"/>
        <v>0</v>
      </c>
      <c r="K47" s="190">
        <f t="shared" si="50"/>
        <v>0</v>
      </c>
      <c r="L47" s="190">
        <f t="shared" si="50"/>
        <v>0</v>
      </c>
      <c r="M47" s="190">
        <f t="shared" si="50"/>
        <v>0</v>
      </c>
      <c r="N47" s="190">
        <f t="shared" si="50"/>
        <v>0</v>
      </c>
      <c r="O47" s="190">
        <f t="shared" si="50"/>
        <v>0</v>
      </c>
      <c r="P47" s="190">
        <f t="shared" si="50"/>
        <v>0</v>
      </c>
      <c r="Q47" s="288">
        <f t="shared" si="47"/>
        <v>0</v>
      </c>
      <c r="S47" s="56"/>
      <c r="T47" s="345"/>
      <c r="U47" s="345"/>
      <c r="V47" s="345"/>
      <c r="W47" s="345"/>
      <c r="X47" s="345"/>
      <c r="Y47" s="345"/>
      <c r="Z47" s="345"/>
      <c r="AA47" s="345"/>
      <c r="AB47" s="345"/>
      <c r="AC47" s="54"/>
      <c r="AD47" s="56"/>
      <c r="AE47" s="345"/>
      <c r="AF47" s="345"/>
      <c r="AG47" s="345"/>
      <c r="AH47" s="345"/>
    </row>
    <row r="48" spans="2:34" s="3" customFormat="1" ht="13.95" customHeight="1">
      <c r="B48" s="207">
        <f t="shared" si="28"/>
        <v>37</v>
      </c>
      <c r="C48" s="421" t="s">
        <v>101</v>
      </c>
      <c r="D48" s="422"/>
      <c r="E48" s="190"/>
      <c r="F48" s="314">
        <f>E48</f>
        <v>0</v>
      </c>
      <c r="G48" s="190">
        <f t="shared" ref="G48:P48" si="51">F48</f>
        <v>0</v>
      </c>
      <c r="H48" s="190">
        <f t="shared" si="51"/>
        <v>0</v>
      </c>
      <c r="I48" s="190">
        <f t="shared" si="51"/>
        <v>0</v>
      </c>
      <c r="J48" s="190">
        <f t="shared" si="51"/>
        <v>0</v>
      </c>
      <c r="K48" s="190">
        <f t="shared" si="51"/>
        <v>0</v>
      </c>
      <c r="L48" s="190">
        <f t="shared" si="51"/>
        <v>0</v>
      </c>
      <c r="M48" s="190">
        <f t="shared" si="51"/>
        <v>0</v>
      </c>
      <c r="N48" s="190">
        <f t="shared" si="51"/>
        <v>0</v>
      </c>
      <c r="O48" s="190">
        <f t="shared" si="51"/>
        <v>0</v>
      </c>
      <c r="P48" s="190">
        <f t="shared" si="51"/>
        <v>0</v>
      </c>
      <c r="Q48" s="288">
        <f t="shared" si="47"/>
        <v>0</v>
      </c>
      <c r="S48" s="53"/>
      <c r="T48" s="345"/>
      <c r="U48" s="345"/>
      <c r="V48" s="345"/>
      <c r="W48" s="345"/>
      <c r="X48" s="345"/>
      <c r="Y48" s="345"/>
      <c r="Z48" s="345"/>
      <c r="AA48" s="345"/>
      <c r="AB48" s="345"/>
      <c r="AC48" s="54"/>
      <c r="AD48" s="56"/>
      <c r="AE48" s="345"/>
      <c r="AF48" s="345"/>
      <c r="AG48" s="345"/>
      <c r="AH48" s="345"/>
    </row>
    <row r="49" spans="2:34" s="3" customFormat="1" ht="13.95" customHeight="1">
      <c r="B49" s="207">
        <f t="shared" si="28"/>
        <v>38</v>
      </c>
      <c r="C49" s="414" t="s">
        <v>103</v>
      </c>
      <c r="D49" s="415"/>
      <c r="E49" s="190">
        <v>0</v>
      </c>
      <c r="F49" s="190">
        <f>E49</f>
        <v>0</v>
      </c>
      <c r="G49" s="190">
        <f t="shared" ref="G49:P49" si="52">F49</f>
        <v>0</v>
      </c>
      <c r="H49" s="190">
        <f t="shared" si="52"/>
        <v>0</v>
      </c>
      <c r="I49" s="190">
        <f t="shared" si="52"/>
        <v>0</v>
      </c>
      <c r="J49" s="190">
        <f t="shared" si="52"/>
        <v>0</v>
      </c>
      <c r="K49" s="190">
        <f t="shared" si="52"/>
        <v>0</v>
      </c>
      <c r="L49" s="190">
        <f t="shared" si="52"/>
        <v>0</v>
      </c>
      <c r="M49" s="190">
        <f t="shared" si="52"/>
        <v>0</v>
      </c>
      <c r="N49" s="190">
        <f t="shared" si="52"/>
        <v>0</v>
      </c>
      <c r="O49" s="190">
        <f t="shared" si="52"/>
        <v>0</v>
      </c>
      <c r="P49" s="190">
        <f t="shared" si="52"/>
        <v>0</v>
      </c>
      <c r="Q49" s="288">
        <f t="shared" si="47"/>
        <v>0</v>
      </c>
      <c r="S49" s="58"/>
      <c r="T49" s="59"/>
      <c r="U49" s="59"/>
      <c r="V49" s="59"/>
      <c r="W49" s="59"/>
      <c r="X49" s="59"/>
      <c r="Y49" s="59"/>
      <c r="Z49" s="59"/>
      <c r="AA49" s="59"/>
      <c r="AB49" s="59"/>
      <c r="AC49" s="60"/>
      <c r="AD49" s="56"/>
      <c r="AE49" s="345"/>
      <c r="AF49" s="345"/>
      <c r="AG49" s="345"/>
      <c r="AH49" s="345"/>
    </row>
    <row r="50" spans="2:34" s="3" customFormat="1" ht="13.95" customHeight="1">
      <c r="B50" s="207">
        <f t="shared" si="28"/>
        <v>39</v>
      </c>
      <c r="C50" s="414" t="s">
        <v>92</v>
      </c>
      <c r="D50" s="415"/>
      <c r="E50" s="190">
        <v>0</v>
      </c>
      <c r="F50" s="190">
        <f t="shared" ref="F50:P54" si="53">E50</f>
        <v>0</v>
      </c>
      <c r="G50" s="190">
        <f t="shared" si="53"/>
        <v>0</v>
      </c>
      <c r="H50" s="190">
        <f t="shared" si="53"/>
        <v>0</v>
      </c>
      <c r="I50" s="190">
        <f t="shared" si="53"/>
        <v>0</v>
      </c>
      <c r="J50" s="190">
        <f t="shared" si="53"/>
        <v>0</v>
      </c>
      <c r="K50" s="190">
        <f t="shared" si="53"/>
        <v>0</v>
      </c>
      <c r="L50" s="190">
        <f t="shared" si="53"/>
        <v>0</v>
      </c>
      <c r="M50" s="190">
        <f t="shared" si="53"/>
        <v>0</v>
      </c>
      <c r="N50" s="190">
        <f t="shared" si="53"/>
        <v>0</v>
      </c>
      <c r="O50" s="190">
        <f t="shared" si="53"/>
        <v>0</v>
      </c>
      <c r="P50" s="190">
        <f t="shared" si="53"/>
        <v>0</v>
      </c>
      <c r="Q50" s="288">
        <f t="shared" si="47"/>
        <v>0</v>
      </c>
      <c r="S50" s="355"/>
      <c r="T50" s="356"/>
      <c r="U50" s="356"/>
      <c r="V50" s="356"/>
      <c r="W50" s="356"/>
      <c r="X50" s="356"/>
      <c r="Y50" s="356"/>
      <c r="Z50" s="356"/>
      <c r="AA50" s="356"/>
      <c r="AB50" s="356"/>
      <c r="AC50" s="357"/>
      <c r="AD50" s="56"/>
      <c r="AE50" s="345"/>
      <c r="AF50" s="345"/>
      <c r="AG50" s="345"/>
      <c r="AH50" s="345"/>
    </row>
    <row r="51" spans="2:34" s="3" customFormat="1" ht="13.95" customHeight="1">
      <c r="B51" s="207">
        <f t="shared" si="28"/>
        <v>40</v>
      </c>
      <c r="C51" s="414" t="s">
        <v>93</v>
      </c>
      <c r="D51" s="415"/>
      <c r="E51" s="190">
        <v>0</v>
      </c>
      <c r="F51" s="190">
        <f t="shared" si="53"/>
        <v>0</v>
      </c>
      <c r="G51" s="190">
        <f t="shared" si="53"/>
        <v>0</v>
      </c>
      <c r="H51" s="190">
        <f t="shared" si="53"/>
        <v>0</v>
      </c>
      <c r="I51" s="190">
        <f t="shared" si="53"/>
        <v>0</v>
      </c>
      <c r="J51" s="190">
        <f t="shared" si="53"/>
        <v>0</v>
      </c>
      <c r="K51" s="190">
        <f t="shared" si="53"/>
        <v>0</v>
      </c>
      <c r="L51" s="190">
        <f t="shared" si="53"/>
        <v>0</v>
      </c>
      <c r="M51" s="190">
        <f t="shared" si="53"/>
        <v>0</v>
      </c>
      <c r="N51" s="190">
        <f t="shared" si="53"/>
        <v>0</v>
      </c>
      <c r="O51" s="190">
        <f t="shared" si="53"/>
        <v>0</v>
      </c>
      <c r="P51" s="190">
        <f t="shared" si="53"/>
        <v>0</v>
      </c>
      <c r="Q51" s="288">
        <f t="shared" si="47"/>
        <v>0</v>
      </c>
      <c r="S51" s="56"/>
      <c r="T51" s="345"/>
      <c r="U51" s="345"/>
      <c r="V51" s="345"/>
      <c r="W51" s="345"/>
      <c r="X51" s="345"/>
      <c r="Y51" s="345"/>
      <c r="Z51" s="345"/>
      <c r="AA51" s="345"/>
      <c r="AB51" s="345"/>
      <c r="AC51" s="54"/>
      <c r="AD51" s="56"/>
      <c r="AE51" s="345"/>
      <c r="AF51" s="345"/>
      <c r="AG51" s="345"/>
      <c r="AH51" s="345"/>
    </row>
    <row r="52" spans="2:34" s="3" customFormat="1" ht="13.95" customHeight="1">
      <c r="B52" s="207">
        <f t="shared" si="28"/>
        <v>41</v>
      </c>
      <c r="C52" s="414" t="s">
        <v>74</v>
      </c>
      <c r="D52" s="415"/>
      <c r="E52" s="190">
        <f>'2. Yleiskulut'!D49</f>
        <v>0</v>
      </c>
      <c r="F52" s="190">
        <f>'2. Yleiskulut'!E49</f>
        <v>0</v>
      </c>
      <c r="G52" s="190">
        <f>'2. Yleiskulut'!F49</f>
        <v>0</v>
      </c>
      <c r="H52" s="190">
        <f>'2. Yleiskulut'!G49</f>
        <v>0</v>
      </c>
      <c r="I52" s="190">
        <f>'2. Yleiskulut'!H49</f>
        <v>0</v>
      </c>
      <c r="J52" s="190">
        <f>'2. Yleiskulut'!I49</f>
        <v>0</v>
      </c>
      <c r="K52" s="190">
        <f>'2. Yleiskulut'!J49</f>
        <v>0</v>
      </c>
      <c r="L52" s="190">
        <f>'2. Yleiskulut'!K49</f>
        <v>0</v>
      </c>
      <c r="M52" s="190">
        <f>'2. Yleiskulut'!L49</f>
        <v>0</v>
      </c>
      <c r="N52" s="190">
        <f>'2. Yleiskulut'!M49</f>
        <v>0</v>
      </c>
      <c r="O52" s="190">
        <f>'2. Yleiskulut'!N49</f>
        <v>0</v>
      </c>
      <c r="P52" s="190">
        <f>'2. Yleiskulut'!O49</f>
        <v>0</v>
      </c>
      <c r="Q52" s="288">
        <f t="shared" si="47"/>
        <v>0</v>
      </c>
      <c r="S52" s="56"/>
      <c r="T52" s="345"/>
      <c r="U52" s="345"/>
      <c r="V52" s="345"/>
      <c r="W52" s="345"/>
      <c r="X52" s="345"/>
      <c r="Y52" s="345"/>
      <c r="Z52" s="345"/>
      <c r="AA52" s="345"/>
      <c r="AB52" s="345"/>
      <c r="AC52" s="54"/>
      <c r="AD52" s="56"/>
      <c r="AE52" s="345"/>
      <c r="AF52" s="345"/>
      <c r="AG52" s="345"/>
      <c r="AH52" s="345"/>
    </row>
    <row r="53" spans="2:34" s="3" customFormat="1" ht="13.95" customHeight="1">
      <c r="B53" s="207">
        <f t="shared" si="28"/>
        <v>42</v>
      </c>
      <c r="C53" s="417" t="s">
        <v>102</v>
      </c>
      <c r="D53" s="418"/>
      <c r="E53" s="314">
        <v>0</v>
      </c>
      <c r="F53" s="190">
        <f t="shared" si="53"/>
        <v>0</v>
      </c>
      <c r="G53" s="190">
        <f t="shared" si="53"/>
        <v>0</v>
      </c>
      <c r="H53" s="190">
        <f t="shared" si="53"/>
        <v>0</v>
      </c>
      <c r="I53" s="190">
        <f t="shared" si="53"/>
        <v>0</v>
      </c>
      <c r="J53" s="190">
        <f t="shared" si="53"/>
        <v>0</v>
      </c>
      <c r="K53" s="190">
        <f t="shared" si="53"/>
        <v>0</v>
      </c>
      <c r="L53" s="190">
        <f t="shared" si="53"/>
        <v>0</v>
      </c>
      <c r="M53" s="190">
        <f t="shared" si="53"/>
        <v>0</v>
      </c>
      <c r="N53" s="190">
        <f t="shared" si="53"/>
        <v>0</v>
      </c>
      <c r="O53" s="190">
        <f t="shared" si="53"/>
        <v>0</v>
      </c>
      <c r="P53" s="190">
        <f t="shared" si="53"/>
        <v>0</v>
      </c>
      <c r="Q53" s="288">
        <f t="shared" si="47"/>
        <v>0</v>
      </c>
      <c r="S53" s="56"/>
      <c r="T53" s="345"/>
      <c r="U53" s="345"/>
      <c r="V53" s="345"/>
      <c r="W53" s="345"/>
      <c r="X53" s="345"/>
      <c r="Y53" s="345"/>
      <c r="Z53" s="345"/>
      <c r="AA53" s="345"/>
      <c r="AB53" s="345"/>
      <c r="AC53" s="54"/>
      <c r="AD53" s="56"/>
      <c r="AE53" s="345"/>
      <c r="AF53" s="345"/>
      <c r="AG53" s="345"/>
      <c r="AH53" s="345"/>
    </row>
    <row r="54" spans="2:34" s="3" customFormat="1" ht="13.95" customHeight="1" thickBot="1">
      <c r="B54" s="317">
        <f t="shared" si="28"/>
        <v>43</v>
      </c>
      <c r="C54" s="445" t="s">
        <v>48</v>
      </c>
      <c r="D54" s="446"/>
      <c r="E54" s="318">
        <v>0</v>
      </c>
      <c r="F54" s="319">
        <f t="shared" si="53"/>
        <v>0</v>
      </c>
      <c r="G54" s="319">
        <f t="shared" si="53"/>
        <v>0</v>
      </c>
      <c r="H54" s="319">
        <f t="shared" si="53"/>
        <v>0</v>
      </c>
      <c r="I54" s="319">
        <f t="shared" si="53"/>
        <v>0</v>
      </c>
      <c r="J54" s="319">
        <f t="shared" si="53"/>
        <v>0</v>
      </c>
      <c r="K54" s="319">
        <f t="shared" si="53"/>
        <v>0</v>
      </c>
      <c r="L54" s="319">
        <f t="shared" si="53"/>
        <v>0</v>
      </c>
      <c r="M54" s="319">
        <f t="shared" si="53"/>
        <v>0</v>
      </c>
      <c r="N54" s="319">
        <f t="shared" si="53"/>
        <v>0</v>
      </c>
      <c r="O54" s="319">
        <f t="shared" si="53"/>
        <v>0</v>
      </c>
      <c r="P54" s="319">
        <f t="shared" si="53"/>
        <v>0</v>
      </c>
      <c r="Q54" s="300">
        <f t="shared" si="47"/>
        <v>0</v>
      </c>
      <c r="S54" s="56"/>
      <c r="T54" s="345"/>
      <c r="U54" s="345"/>
      <c r="V54" s="345"/>
      <c r="W54" s="345"/>
      <c r="X54" s="345"/>
      <c r="Y54" s="345"/>
      <c r="Z54" s="345"/>
      <c r="AA54" s="345"/>
      <c r="AB54" s="345"/>
      <c r="AC54" s="54"/>
      <c r="AD54" s="56"/>
      <c r="AE54" s="345"/>
      <c r="AF54" s="345"/>
      <c r="AG54" s="345"/>
      <c r="AH54" s="345"/>
    </row>
    <row r="55" spans="2:34" s="3" customFormat="1" ht="15" customHeight="1" thickTop="1" thickBot="1">
      <c r="B55" s="437" t="s">
        <v>28</v>
      </c>
      <c r="C55" s="438"/>
      <c r="D55" s="439"/>
      <c r="E55" s="323">
        <f t="shared" ref="E55:P55" si="54">SUM(E26:E54)</f>
        <v>0</v>
      </c>
      <c r="F55" s="323">
        <f t="shared" si="54"/>
        <v>0</v>
      </c>
      <c r="G55" s="323">
        <f t="shared" si="54"/>
        <v>0</v>
      </c>
      <c r="H55" s="323">
        <f t="shared" si="54"/>
        <v>0</v>
      </c>
      <c r="I55" s="323">
        <f t="shared" si="54"/>
        <v>0</v>
      </c>
      <c r="J55" s="323">
        <f t="shared" si="54"/>
        <v>0</v>
      </c>
      <c r="K55" s="323">
        <f t="shared" si="54"/>
        <v>0</v>
      </c>
      <c r="L55" s="323">
        <f t="shared" si="54"/>
        <v>0</v>
      </c>
      <c r="M55" s="323">
        <f t="shared" si="54"/>
        <v>0</v>
      </c>
      <c r="N55" s="323">
        <f t="shared" si="54"/>
        <v>0</v>
      </c>
      <c r="O55" s="323">
        <f t="shared" si="54"/>
        <v>0</v>
      </c>
      <c r="P55" s="323">
        <f t="shared" si="54"/>
        <v>0</v>
      </c>
      <c r="Q55" s="324">
        <f t="shared" si="47"/>
        <v>0</v>
      </c>
      <c r="S55" s="56"/>
      <c r="T55" s="345"/>
      <c r="U55" s="345"/>
      <c r="V55" s="345"/>
      <c r="W55" s="345"/>
      <c r="X55" s="345"/>
      <c r="Y55" s="345"/>
      <c r="Z55" s="345"/>
      <c r="AA55" s="345"/>
      <c r="AB55" s="345"/>
      <c r="AC55" s="54"/>
      <c r="AD55" s="56"/>
      <c r="AE55" s="345"/>
      <c r="AF55" s="345"/>
      <c r="AG55" s="345"/>
      <c r="AH55" s="345"/>
    </row>
    <row r="56" spans="2:34" s="3" customFormat="1" ht="15" customHeight="1" thickTop="1">
      <c r="B56" s="325">
        <f>B54+1</f>
        <v>44</v>
      </c>
      <c r="C56" s="429" t="s">
        <v>8</v>
      </c>
      <c r="D56" s="430"/>
      <c r="E56" s="326">
        <f t="shared" ref="E56:P56" si="55">+E23-E55</f>
        <v>0</v>
      </c>
      <c r="F56" s="326">
        <f t="shared" si="55"/>
        <v>0</v>
      </c>
      <c r="G56" s="326">
        <f t="shared" si="55"/>
        <v>0</v>
      </c>
      <c r="H56" s="326">
        <f t="shared" si="55"/>
        <v>0</v>
      </c>
      <c r="I56" s="326">
        <f t="shared" si="55"/>
        <v>0</v>
      </c>
      <c r="J56" s="326">
        <f t="shared" si="55"/>
        <v>0</v>
      </c>
      <c r="K56" s="326">
        <f t="shared" si="55"/>
        <v>0</v>
      </c>
      <c r="L56" s="326">
        <f t="shared" si="55"/>
        <v>0</v>
      </c>
      <c r="M56" s="326">
        <f t="shared" si="55"/>
        <v>0</v>
      </c>
      <c r="N56" s="326">
        <f t="shared" si="55"/>
        <v>0</v>
      </c>
      <c r="O56" s="326">
        <f t="shared" si="55"/>
        <v>0</v>
      </c>
      <c r="P56" s="326">
        <f t="shared" si="55"/>
        <v>0</v>
      </c>
      <c r="Q56" s="327">
        <f>SUM(E56:P56)</f>
        <v>0</v>
      </c>
      <c r="S56" s="56"/>
      <c r="T56" s="345"/>
      <c r="U56" s="345"/>
      <c r="V56" s="345"/>
      <c r="W56" s="345"/>
      <c r="X56" s="345"/>
      <c r="Y56" s="345"/>
      <c r="Z56" s="345"/>
      <c r="AA56" s="345"/>
      <c r="AB56" s="345"/>
      <c r="AC56" s="54"/>
      <c r="AD56" s="56"/>
      <c r="AE56" s="345"/>
      <c r="AF56" s="345"/>
      <c r="AG56" s="345"/>
      <c r="AH56" s="345"/>
    </row>
    <row r="57" spans="2:34" s="3" customFormat="1" ht="15" customHeight="1">
      <c r="B57" s="328">
        <f>B56+1</f>
        <v>45</v>
      </c>
      <c r="C57" s="435" t="s">
        <v>121</v>
      </c>
      <c r="D57" s="436"/>
      <c r="E57" s="329">
        <f>+E56+E8</f>
        <v>0</v>
      </c>
      <c r="F57" s="329">
        <f>+E57+F56</f>
        <v>0</v>
      </c>
      <c r="G57" s="329">
        <f t="shared" ref="G57:L57" si="56">+F57+G56</f>
        <v>0</v>
      </c>
      <c r="H57" s="329">
        <f t="shared" si="56"/>
        <v>0</v>
      </c>
      <c r="I57" s="329">
        <f t="shared" si="56"/>
        <v>0</v>
      </c>
      <c r="J57" s="329">
        <f t="shared" si="56"/>
        <v>0</v>
      </c>
      <c r="K57" s="329">
        <f t="shared" si="56"/>
        <v>0</v>
      </c>
      <c r="L57" s="329">
        <f t="shared" si="56"/>
        <v>0</v>
      </c>
      <c r="M57" s="329">
        <f>+L57+M56</f>
        <v>0</v>
      </c>
      <c r="N57" s="329">
        <f>+M57+N56</f>
        <v>0</v>
      </c>
      <c r="O57" s="329">
        <f>+N57+O56</f>
        <v>0</v>
      </c>
      <c r="P57" s="329">
        <f>+O57+P56</f>
        <v>0</v>
      </c>
      <c r="Q57" s="330"/>
      <c r="S57" s="58"/>
      <c r="T57" s="59"/>
      <c r="U57" s="59"/>
      <c r="V57" s="59"/>
      <c r="W57" s="59"/>
      <c r="X57" s="59"/>
      <c r="Y57" s="59"/>
      <c r="Z57" s="59"/>
      <c r="AA57" s="59"/>
      <c r="AB57" s="59"/>
      <c r="AC57" s="60"/>
      <c r="AD57" s="56"/>
      <c r="AE57" s="345"/>
      <c r="AF57" s="345"/>
      <c r="AG57" s="345"/>
      <c r="AH57" s="345"/>
    </row>
    <row r="58" spans="2:34" s="3" customFormat="1" ht="13.95" customHeight="1">
      <c r="B58" s="320"/>
      <c r="C58" s="425" t="s">
        <v>114</v>
      </c>
      <c r="D58" s="426"/>
      <c r="E58" s="321">
        <f>IF($Q55=0,0,E57*30/($Q55/12))</f>
        <v>0</v>
      </c>
      <c r="F58" s="321">
        <f t="shared" ref="F58:P58" si="57">IF($Q55=0,0,F57*30/($Q55/12))</f>
        <v>0</v>
      </c>
      <c r="G58" s="321">
        <f t="shared" si="57"/>
        <v>0</v>
      </c>
      <c r="H58" s="321">
        <f t="shared" si="57"/>
        <v>0</v>
      </c>
      <c r="I58" s="321">
        <f t="shared" si="57"/>
        <v>0</v>
      </c>
      <c r="J58" s="321">
        <f t="shared" si="57"/>
        <v>0</v>
      </c>
      <c r="K58" s="321">
        <f t="shared" si="57"/>
        <v>0</v>
      </c>
      <c r="L58" s="321">
        <f t="shared" si="57"/>
        <v>0</v>
      </c>
      <c r="M58" s="321">
        <f t="shared" si="57"/>
        <v>0</v>
      </c>
      <c r="N58" s="321">
        <f t="shared" si="57"/>
        <v>0</v>
      </c>
      <c r="O58" s="321">
        <f t="shared" si="57"/>
        <v>0</v>
      </c>
      <c r="P58" s="321">
        <f t="shared" si="57"/>
        <v>0</v>
      </c>
      <c r="Q58" s="322"/>
    </row>
    <row r="59" spans="2:34" s="3" customFormat="1" ht="13.95" customHeight="1">
      <c r="C59" s="208"/>
      <c r="D59" s="208"/>
      <c r="E59" s="208"/>
      <c r="F59" s="208"/>
      <c r="G59" s="208"/>
      <c r="H59" s="208"/>
      <c r="I59" s="208"/>
      <c r="J59" s="208"/>
      <c r="K59" s="208"/>
      <c r="L59" s="208"/>
      <c r="M59" s="208"/>
      <c r="N59" s="208"/>
      <c r="O59" s="208"/>
      <c r="P59" s="208"/>
      <c r="Q59" s="280" t="str">
        <f>'1. Tuotantotulot ja -menot'!P60</f>
        <v>KassaAgrin tarjoaa:</v>
      </c>
    </row>
    <row r="60" spans="2:34" s="3" customFormat="1" ht="10.95" customHeight="1">
      <c r="C60" s="10"/>
      <c r="D60" s="10"/>
      <c r="E60" s="52"/>
      <c r="F60" s="52"/>
      <c r="G60" s="52"/>
      <c r="H60" s="52"/>
      <c r="I60" s="52"/>
      <c r="J60" s="52"/>
      <c r="K60" s="52"/>
      <c r="L60" s="416" t="str">
        <f>'1. Tuotantotulot ja -menot'!L61:P61</f>
        <v xml:space="preserve">Siilinjärvi/Sydän-Savon maaseutupalvelut </v>
      </c>
      <c r="M60" s="416"/>
      <c r="N60" s="416"/>
      <c r="O60" s="416"/>
      <c r="P60" s="416"/>
      <c r="Q60" s="416"/>
      <c r="T60" s="41"/>
    </row>
    <row r="61" spans="2:34" s="3" customFormat="1" ht="10.95" customHeight="1">
      <c r="C61" s="10"/>
      <c r="D61" s="10"/>
      <c r="E61" s="52"/>
      <c r="F61" s="52"/>
      <c r="G61" s="52"/>
      <c r="H61" s="52"/>
      <c r="I61" s="52"/>
      <c r="J61" s="52"/>
      <c r="K61" s="52"/>
      <c r="L61" s="142"/>
      <c r="M61" s="142"/>
      <c r="N61" s="142"/>
      <c r="O61" s="142"/>
      <c r="P61" s="142"/>
      <c r="Q61" s="142"/>
      <c r="T61" s="41"/>
    </row>
    <row r="62" spans="2:34" s="3" customFormat="1" ht="19.75">
      <c r="C62" s="7"/>
      <c r="D62" s="7"/>
      <c r="E62" s="8"/>
      <c r="F62" s="8"/>
      <c r="G62" s="8"/>
      <c r="H62" s="2" t="str">
        <f>+H5</f>
        <v>KASSABUDJETTI</v>
      </c>
      <c r="I62" s="2"/>
      <c r="J62" s="2"/>
      <c r="L62" s="8"/>
      <c r="M62" s="8"/>
      <c r="N62" s="8"/>
      <c r="O62" s="8"/>
      <c r="P62" s="8"/>
      <c r="Q62" s="7"/>
      <c r="T62" s="41"/>
    </row>
    <row r="63" spans="2:34" s="3" customFormat="1">
      <c r="C63" s="7"/>
      <c r="D63" s="7"/>
      <c r="E63" s="8"/>
      <c r="F63" s="8"/>
      <c r="G63" s="8"/>
      <c r="L63" s="8"/>
      <c r="M63" s="8"/>
      <c r="N63" s="8"/>
      <c r="O63" s="8"/>
      <c r="P63" s="8"/>
      <c r="Q63" s="7"/>
      <c r="T63" s="41"/>
    </row>
    <row r="64" spans="2:34" s="2" customFormat="1" ht="19.75">
      <c r="C64" s="2" t="str">
        <f>+C5</f>
        <v>Maatilan nimi</v>
      </c>
    </row>
  </sheetData>
  <sheetProtection algorithmName="SHA-512" hashValue="pN6IjqERJZyfiysBO8oz9pg+QxQyOJeWqZtGnZbtlY/k1ac/ECS8WSUG4C4KLju5lSkhqtCnxZGOUrHoHVX3eA==" saltValue="ngcKcTa5grEM7/KaIbs6pQ==" spinCount="100000" sheet="1" objects="1" scenarios="1"/>
  <mergeCells count="26">
    <mergeCell ref="S5:T5"/>
    <mergeCell ref="C56:D56"/>
    <mergeCell ref="C40:D40"/>
    <mergeCell ref="C46:D46"/>
    <mergeCell ref="C57:D57"/>
    <mergeCell ref="C41:D41"/>
    <mergeCell ref="C42:D42"/>
    <mergeCell ref="C49:D49"/>
    <mergeCell ref="C45:D45"/>
    <mergeCell ref="B55:D55"/>
    <mergeCell ref="L5:O5"/>
    <mergeCell ref="C8:D8"/>
    <mergeCell ref="C52:D52"/>
    <mergeCell ref="B23:C23"/>
    <mergeCell ref="C54:D54"/>
    <mergeCell ref="C5:F5"/>
    <mergeCell ref="C50:D50"/>
    <mergeCell ref="L60:Q60"/>
    <mergeCell ref="C53:D53"/>
    <mergeCell ref="B7:C7"/>
    <mergeCell ref="B25:C25"/>
    <mergeCell ref="C48:D48"/>
    <mergeCell ref="C21:D21"/>
    <mergeCell ref="C20:D20"/>
    <mergeCell ref="C51:D51"/>
    <mergeCell ref="C58:D58"/>
  </mergeCells>
  <phoneticPr fontId="2" type="noConversion"/>
  <conditionalFormatting sqref="E58:P58">
    <cfRule type="cellIs" dxfId="5" priority="1" operator="between">
      <formula>30</formula>
      <formula>60</formula>
    </cfRule>
    <cfRule type="cellIs" dxfId="4" priority="2" operator="greaterThan">
      <formula>60</formula>
    </cfRule>
    <cfRule type="cellIs" dxfId="3" priority="4" operator="between">
      <formula>73</formula>
      <formula>106</formula>
    </cfRule>
    <cfRule type="cellIs" dxfId="2" priority="5" operator="between">
      <formula>30</formula>
      <formula>60</formula>
    </cfRule>
    <cfRule type="cellIs" dxfId="1" priority="6" operator="lessThan">
      <formula>30</formula>
    </cfRule>
    <cfRule type="cellIs" dxfId="0" priority="7" operator="greaterThan">
      <formula>60</formula>
    </cfRule>
  </conditionalFormatting>
  <printOptions horizontalCentered="1"/>
  <pageMargins left="0.23622047244094491" right="0.23622047244094491" top="0.74803149606299213" bottom="0.74803149606299213" header="0.31496062992125984" footer="0.31496062992125984"/>
  <pageSetup paperSize="9" scale="80" orientation="landscape" verticalDpi="4" r:id="rId1"/>
  <headerFooter alignWithMargins="0"/>
  <colBreaks count="1" manualBreakCount="1">
    <brk id="17"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Q70"/>
  <sheetViews>
    <sheetView zoomScaleNormal="100" workbookViewId="0">
      <selection activeCell="V16" sqref="V16"/>
    </sheetView>
  </sheetViews>
  <sheetFormatPr defaultRowHeight="12.45"/>
  <cols>
    <col min="2" max="2" width="3.3828125" style="120" customWidth="1"/>
    <col min="3" max="3" width="25.69140625" customWidth="1"/>
    <col min="4" max="4" width="6" customWidth="1"/>
    <col min="5" max="17" width="10" customWidth="1"/>
  </cols>
  <sheetData>
    <row r="1" spans="3:17" ht="12.9" thickBot="1"/>
    <row r="2" spans="3:17">
      <c r="C2" s="23" t="s">
        <v>89</v>
      </c>
      <c r="D2" s="24" t="s">
        <v>15</v>
      </c>
      <c r="E2" s="51">
        <f>'2. Yleiskulut'!D38</f>
        <v>45352</v>
      </c>
      <c r="F2" s="51">
        <f>'2. Yleiskulut'!E38</f>
        <v>45383</v>
      </c>
      <c r="G2" s="51">
        <f>'2. Yleiskulut'!F38</f>
        <v>45414</v>
      </c>
      <c r="H2" s="51">
        <f>'2. Yleiskulut'!G38</f>
        <v>45445</v>
      </c>
      <c r="I2" s="51">
        <f>'2. Yleiskulut'!H38</f>
        <v>45476</v>
      </c>
      <c r="J2" s="51">
        <f>'2. Yleiskulut'!I38</f>
        <v>45507</v>
      </c>
      <c r="K2" s="51">
        <f>'2. Yleiskulut'!J38</f>
        <v>45538</v>
      </c>
      <c r="L2" s="51">
        <f>'2. Yleiskulut'!K38</f>
        <v>45569</v>
      </c>
      <c r="M2" s="51">
        <f>'2. Yleiskulut'!L38</f>
        <v>45600</v>
      </c>
      <c r="N2" s="51">
        <f>'2. Yleiskulut'!M38</f>
        <v>45631</v>
      </c>
      <c r="O2" s="51">
        <f>'2. Yleiskulut'!N38</f>
        <v>45662</v>
      </c>
      <c r="P2" s="51">
        <f>'2. Yleiskulut'!O38</f>
        <v>45693</v>
      </c>
      <c r="Q2" s="17" t="str">
        <f>'2. Yleiskulut'!P38</f>
        <v>YHT</v>
      </c>
    </row>
    <row r="3" spans="3:17">
      <c r="C3" s="25" t="s">
        <v>17</v>
      </c>
      <c r="D3" s="26"/>
      <c r="E3" s="12">
        <f>'2. Yleiskulut'!D6</f>
        <v>0</v>
      </c>
      <c r="F3" s="12">
        <f>'2. Yleiskulut'!E6</f>
        <v>0</v>
      </c>
      <c r="G3" s="12">
        <f>'2. Yleiskulut'!F6</f>
        <v>0</v>
      </c>
      <c r="H3" s="12">
        <f>'2. Yleiskulut'!G6</f>
        <v>0</v>
      </c>
      <c r="I3" s="12">
        <f>'2. Yleiskulut'!H6</f>
        <v>0</v>
      </c>
      <c r="J3" s="12">
        <f>'2. Yleiskulut'!I6</f>
        <v>0</v>
      </c>
      <c r="K3" s="12">
        <f>'2. Yleiskulut'!J6</f>
        <v>0</v>
      </c>
      <c r="L3" s="12">
        <f>'2. Yleiskulut'!K6</f>
        <v>0</v>
      </c>
      <c r="M3" s="12">
        <f>'2. Yleiskulut'!L6</f>
        <v>0</v>
      </c>
      <c r="N3" s="12">
        <f>'2. Yleiskulut'!M6</f>
        <v>0</v>
      </c>
      <c r="O3" s="12">
        <f>'2. Yleiskulut'!N6</f>
        <v>0</v>
      </c>
      <c r="P3" s="12">
        <f>'2. Yleiskulut'!O6</f>
        <v>0</v>
      </c>
      <c r="Q3" s="16">
        <f>'2. Yleiskulut'!P6</f>
        <v>0</v>
      </c>
    </row>
    <row r="4" spans="3:17">
      <c r="C4" s="25" t="s">
        <v>16</v>
      </c>
      <c r="D4" s="26"/>
      <c r="E4" s="12">
        <f>'2. Yleiskulut'!D7</f>
        <v>0</v>
      </c>
      <c r="F4" s="12">
        <f>'2. Yleiskulut'!E7</f>
        <v>0</v>
      </c>
      <c r="G4" s="12">
        <f>'2. Yleiskulut'!F7</f>
        <v>0</v>
      </c>
      <c r="H4" s="12">
        <f>'2. Yleiskulut'!G7</f>
        <v>0</v>
      </c>
      <c r="I4" s="12">
        <f>'2. Yleiskulut'!H7</f>
        <v>0</v>
      </c>
      <c r="J4" s="12">
        <f>'2. Yleiskulut'!I7</f>
        <v>0</v>
      </c>
      <c r="K4" s="12">
        <f>'2. Yleiskulut'!J7</f>
        <v>0</v>
      </c>
      <c r="L4" s="12">
        <f>'2. Yleiskulut'!K7</f>
        <v>0</v>
      </c>
      <c r="M4" s="12">
        <f>'2. Yleiskulut'!L7</f>
        <v>0</v>
      </c>
      <c r="N4" s="12">
        <f>'2. Yleiskulut'!M7</f>
        <v>0</v>
      </c>
      <c r="O4" s="12">
        <f>'2. Yleiskulut'!N7</f>
        <v>0</v>
      </c>
      <c r="P4" s="12">
        <f>'2. Yleiskulut'!O7</f>
        <v>0</v>
      </c>
      <c r="Q4" s="14">
        <f t="shared" ref="Q4:Q9" si="0">SUM(E4:P4)</f>
        <v>0</v>
      </c>
    </row>
    <row r="5" spans="3:17">
      <c r="C5" s="25" t="s">
        <v>18</v>
      </c>
      <c r="D5" s="26"/>
      <c r="E5" s="12">
        <f>SUM(E3:E4)</f>
        <v>0</v>
      </c>
      <c r="F5" s="12">
        <f t="shared" ref="F5:P5" si="1">SUM(F3:F4)</f>
        <v>0</v>
      </c>
      <c r="G5" s="12">
        <f t="shared" si="1"/>
        <v>0</v>
      </c>
      <c r="H5" s="12">
        <f t="shared" si="1"/>
        <v>0</v>
      </c>
      <c r="I5" s="12">
        <f t="shared" si="1"/>
        <v>0</v>
      </c>
      <c r="J5" s="12">
        <f t="shared" si="1"/>
        <v>0</v>
      </c>
      <c r="K5" s="12">
        <f t="shared" si="1"/>
        <v>0</v>
      </c>
      <c r="L5" s="12">
        <f t="shared" si="1"/>
        <v>0</v>
      </c>
      <c r="M5" s="12">
        <f t="shared" si="1"/>
        <v>0</v>
      </c>
      <c r="N5" s="12">
        <f t="shared" si="1"/>
        <v>0</v>
      </c>
      <c r="O5" s="12">
        <f t="shared" si="1"/>
        <v>0</v>
      </c>
      <c r="P5" s="12">
        <f t="shared" si="1"/>
        <v>0</v>
      </c>
      <c r="Q5" s="14">
        <f t="shared" si="0"/>
        <v>0</v>
      </c>
    </row>
    <row r="6" spans="3:17">
      <c r="C6" s="25" t="s">
        <v>19</v>
      </c>
      <c r="D6" s="27">
        <f>'2. Yleiskulut'!C6</f>
        <v>28</v>
      </c>
      <c r="E6" s="12">
        <f>E5*$D6%</f>
        <v>0</v>
      </c>
      <c r="F6" s="12">
        <f t="shared" ref="F6:P6" si="2">F5*$D6%</f>
        <v>0</v>
      </c>
      <c r="G6" s="12">
        <f t="shared" si="2"/>
        <v>0</v>
      </c>
      <c r="H6" s="12">
        <f t="shared" si="2"/>
        <v>0</v>
      </c>
      <c r="I6" s="12">
        <f t="shared" si="2"/>
        <v>0</v>
      </c>
      <c r="J6" s="12">
        <f t="shared" si="2"/>
        <v>0</v>
      </c>
      <c r="K6" s="12">
        <f t="shared" si="2"/>
        <v>0</v>
      </c>
      <c r="L6" s="12">
        <f t="shared" si="2"/>
        <v>0</v>
      </c>
      <c r="M6" s="12">
        <f t="shared" si="2"/>
        <v>0</v>
      </c>
      <c r="N6" s="12">
        <f t="shared" si="2"/>
        <v>0</v>
      </c>
      <c r="O6" s="12">
        <f t="shared" si="2"/>
        <v>0</v>
      </c>
      <c r="P6" s="12">
        <f t="shared" si="2"/>
        <v>0</v>
      </c>
      <c r="Q6" s="14">
        <f t="shared" si="0"/>
        <v>0</v>
      </c>
    </row>
    <row r="7" spans="3:17">
      <c r="C7" s="25" t="s">
        <v>20</v>
      </c>
      <c r="D7" s="157">
        <v>0.27</v>
      </c>
      <c r="E7" s="12">
        <f>E5*$D7%</f>
        <v>0</v>
      </c>
      <c r="F7" s="12">
        <f t="shared" ref="F7:P7" si="3">F5*$D7%</f>
        <v>0</v>
      </c>
      <c r="G7" s="12">
        <f t="shared" si="3"/>
        <v>0</v>
      </c>
      <c r="H7" s="12">
        <f t="shared" si="3"/>
        <v>0</v>
      </c>
      <c r="I7" s="12">
        <f t="shared" si="3"/>
        <v>0</v>
      </c>
      <c r="J7" s="12">
        <f t="shared" si="3"/>
        <v>0</v>
      </c>
      <c r="K7" s="12">
        <f t="shared" si="3"/>
        <v>0</v>
      </c>
      <c r="L7" s="12">
        <f t="shared" si="3"/>
        <v>0</v>
      </c>
      <c r="M7" s="12">
        <f t="shared" si="3"/>
        <v>0</v>
      </c>
      <c r="N7" s="12">
        <f t="shared" si="3"/>
        <v>0</v>
      </c>
      <c r="O7" s="12">
        <f t="shared" si="3"/>
        <v>0</v>
      </c>
      <c r="P7" s="12">
        <f t="shared" si="3"/>
        <v>0</v>
      </c>
      <c r="Q7" s="14">
        <f t="shared" si="0"/>
        <v>0</v>
      </c>
    </row>
    <row r="8" spans="3:17">
      <c r="C8" s="29" t="s">
        <v>26</v>
      </c>
      <c r="D8" s="30"/>
      <c r="E8" s="31">
        <f>E3-E6-E7</f>
        <v>0</v>
      </c>
      <c r="F8" s="31">
        <f t="shared" ref="F8:P8" si="4">F3-F6-F7</f>
        <v>0</v>
      </c>
      <c r="G8" s="31">
        <f t="shared" si="4"/>
        <v>0</v>
      </c>
      <c r="H8" s="31">
        <f t="shared" si="4"/>
        <v>0</v>
      </c>
      <c r="I8" s="31">
        <f t="shared" si="4"/>
        <v>0</v>
      </c>
      <c r="J8" s="31">
        <f t="shared" si="4"/>
        <v>0</v>
      </c>
      <c r="K8" s="31">
        <f t="shared" si="4"/>
        <v>0</v>
      </c>
      <c r="L8" s="31">
        <f t="shared" si="4"/>
        <v>0</v>
      </c>
      <c r="M8" s="31">
        <f t="shared" si="4"/>
        <v>0</v>
      </c>
      <c r="N8" s="31">
        <f t="shared" si="4"/>
        <v>0</v>
      </c>
      <c r="O8" s="31">
        <f t="shared" si="4"/>
        <v>0</v>
      </c>
      <c r="P8" s="31">
        <f t="shared" si="4"/>
        <v>0</v>
      </c>
      <c r="Q8" s="14">
        <f t="shared" si="0"/>
        <v>0</v>
      </c>
    </row>
    <row r="9" spans="3:17" ht="12.9" thickBot="1">
      <c r="C9" s="29" t="s">
        <v>22</v>
      </c>
      <c r="D9" s="61">
        <f>D6+1.16</f>
        <v>29.16</v>
      </c>
      <c r="E9" s="32">
        <f>E5*$D9%</f>
        <v>0</v>
      </c>
      <c r="F9" s="32">
        <f t="shared" ref="F9:P9" si="5">F5*$D9%</f>
        <v>0</v>
      </c>
      <c r="G9" s="32">
        <f t="shared" si="5"/>
        <v>0</v>
      </c>
      <c r="H9" s="32">
        <f t="shared" si="5"/>
        <v>0</v>
      </c>
      <c r="I9" s="32">
        <f t="shared" si="5"/>
        <v>0</v>
      </c>
      <c r="J9" s="32">
        <f t="shared" si="5"/>
        <v>0</v>
      </c>
      <c r="K9" s="32">
        <f t="shared" si="5"/>
        <v>0</v>
      </c>
      <c r="L9" s="32">
        <f t="shared" si="5"/>
        <v>0</v>
      </c>
      <c r="M9" s="32">
        <f t="shared" si="5"/>
        <v>0</v>
      </c>
      <c r="N9" s="32">
        <f t="shared" si="5"/>
        <v>0</v>
      </c>
      <c r="O9" s="32">
        <f t="shared" si="5"/>
        <v>0</v>
      </c>
      <c r="P9" s="32">
        <f t="shared" si="5"/>
        <v>0</v>
      </c>
      <c r="Q9" s="15">
        <f t="shared" si="0"/>
        <v>0</v>
      </c>
    </row>
    <row r="10" spans="3:17" ht="12.9" thickBot="1">
      <c r="C10" s="33"/>
      <c r="D10" s="34"/>
      <c r="E10" s="35"/>
      <c r="F10" s="35"/>
      <c r="G10" s="35"/>
      <c r="H10" s="35"/>
      <c r="I10" s="35"/>
      <c r="J10" s="35"/>
      <c r="K10" s="35"/>
      <c r="L10" s="35"/>
      <c r="M10" s="35"/>
      <c r="N10" s="35"/>
      <c r="O10" s="35"/>
      <c r="P10" s="35"/>
      <c r="Q10" s="13"/>
    </row>
    <row r="11" spans="3:17">
      <c r="C11" s="23" t="s">
        <v>23</v>
      </c>
      <c r="D11" s="24" t="s">
        <v>15</v>
      </c>
      <c r="E11" s="51">
        <f>E2</f>
        <v>45352</v>
      </c>
      <c r="F11" s="51">
        <f t="shared" ref="F11:P11" si="6">F2</f>
        <v>45383</v>
      </c>
      <c r="G11" s="51">
        <f t="shared" si="6"/>
        <v>45414</v>
      </c>
      <c r="H11" s="51">
        <f t="shared" si="6"/>
        <v>45445</v>
      </c>
      <c r="I11" s="51">
        <f t="shared" si="6"/>
        <v>45476</v>
      </c>
      <c r="J11" s="51">
        <f t="shared" si="6"/>
        <v>45507</v>
      </c>
      <c r="K11" s="51">
        <f t="shared" si="6"/>
        <v>45538</v>
      </c>
      <c r="L11" s="51">
        <f t="shared" si="6"/>
        <v>45569</v>
      </c>
      <c r="M11" s="51">
        <f t="shared" si="6"/>
        <v>45600</v>
      </c>
      <c r="N11" s="51">
        <f t="shared" si="6"/>
        <v>45631</v>
      </c>
      <c r="O11" s="51">
        <f t="shared" si="6"/>
        <v>45662</v>
      </c>
      <c r="P11" s="51">
        <f t="shared" si="6"/>
        <v>45693</v>
      </c>
      <c r="Q11" s="17" t="str">
        <f>Q2</f>
        <v>YHT</v>
      </c>
    </row>
    <row r="12" spans="3:17">
      <c r="C12" s="25" t="s">
        <v>17</v>
      </c>
      <c r="D12" s="26"/>
      <c r="E12" s="19">
        <f>'2. Yleiskulut'!D8</f>
        <v>0</v>
      </c>
      <c r="F12" s="19">
        <f>'2. Yleiskulut'!E8</f>
        <v>0</v>
      </c>
      <c r="G12" s="19">
        <f>'2. Yleiskulut'!F8</f>
        <v>0</v>
      </c>
      <c r="H12" s="19">
        <f>'2. Yleiskulut'!G8</f>
        <v>0</v>
      </c>
      <c r="I12" s="19">
        <f>'2. Yleiskulut'!H8</f>
        <v>0</v>
      </c>
      <c r="J12" s="19">
        <f>'2. Yleiskulut'!I8</f>
        <v>0</v>
      </c>
      <c r="K12" s="19">
        <f>'2. Yleiskulut'!J8</f>
        <v>0</v>
      </c>
      <c r="L12" s="19">
        <f>'2. Yleiskulut'!K8</f>
        <v>0</v>
      </c>
      <c r="M12" s="19">
        <f>'2. Yleiskulut'!L8</f>
        <v>0</v>
      </c>
      <c r="N12" s="19">
        <f>'2. Yleiskulut'!M8</f>
        <v>0</v>
      </c>
      <c r="O12" s="19">
        <f>'2. Yleiskulut'!N8</f>
        <v>0</v>
      </c>
      <c r="P12" s="19">
        <f>'2. Yleiskulut'!O8</f>
        <v>0</v>
      </c>
      <c r="Q12" s="16">
        <f>'2. Yleiskulut'!P11</f>
        <v>0</v>
      </c>
    </row>
    <row r="13" spans="3:17">
      <c r="C13" s="25" t="s">
        <v>16</v>
      </c>
      <c r="D13" s="26"/>
      <c r="E13" s="12">
        <f>'2. Yleiskulut'!D9</f>
        <v>0</v>
      </c>
      <c r="F13" s="12">
        <f>'2. Yleiskulut'!E9</f>
        <v>0</v>
      </c>
      <c r="G13" s="12">
        <f>'2. Yleiskulut'!F9</f>
        <v>0</v>
      </c>
      <c r="H13" s="12">
        <f>'2. Yleiskulut'!G9</f>
        <v>0</v>
      </c>
      <c r="I13" s="12">
        <f>'2. Yleiskulut'!H9</f>
        <v>0</v>
      </c>
      <c r="J13" s="12">
        <f>'2. Yleiskulut'!I9</f>
        <v>0</v>
      </c>
      <c r="K13" s="12">
        <f>'2. Yleiskulut'!J9</f>
        <v>0</v>
      </c>
      <c r="L13" s="12">
        <f>'2. Yleiskulut'!K9</f>
        <v>0</v>
      </c>
      <c r="M13" s="12">
        <f>'2. Yleiskulut'!L9</f>
        <v>0</v>
      </c>
      <c r="N13" s="12">
        <f>'2. Yleiskulut'!M9</f>
        <v>0</v>
      </c>
      <c r="O13" s="12">
        <f>'2. Yleiskulut'!N9</f>
        <v>0</v>
      </c>
      <c r="P13" s="12">
        <f>'2. Yleiskulut'!O9</f>
        <v>0</v>
      </c>
      <c r="Q13" s="14">
        <f t="shared" ref="Q13:Q18" si="7">SUM(E13:P13)</f>
        <v>0</v>
      </c>
    </row>
    <row r="14" spans="3:17">
      <c r="C14" s="25" t="s">
        <v>18</v>
      </c>
      <c r="D14" s="26"/>
      <c r="E14" s="12">
        <f t="shared" ref="E14:P14" si="8">SUM(E12:E13)</f>
        <v>0</v>
      </c>
      <c r="F14" s="12">
        <f t="shared" si="8"/>
        <v>0</v>
      </c>
      <c r="G14" s="12">
        <f t="shared" si="8"/>
        <v>0</v>
      </c>
      <c r="H14" s="12">
        <f t="shared" si="8"/>
        <v>0</v>
      </c>
      <c r="I14" s="12">
        <f t="shared" si="8"/>
        <v>0</v>
      </c>
      <c r="J14" s="12">
        <f t="shared" si="8"/>
        <v>0</v>
      </c>
      <c r="K14" s="12">
        <f t="shared" si="8"/>
        <v>0</v>
      </c>
      <c r="L14" s="12">
        <f t="shared" si="8"/>
        <v>0</v>
      </c>
      <c r="M14" s="12">
        <f t="shared" si="8"/>
        <v>0</v>
      </c>
      <c r="N14" s="12">
        <f t="shared" si="8"/>
        <v>0</v>
      </c>
      <c r="O14" s="12">
        <f t="shared" si="8"/>
        <v>0</v>
      </c>
      <c r="P14" s="12">
        <f t="shared" si="8"/>
        <v>0</v>
      </c>
      <c r="Q14" s="14">
        <f t="shared" si="7"/>
        <v>0</v>
      </c>
    </row>
    <row r="15" spans="3:17">
      <c r="C15" s="25" t="s">
        <v>19</v>
      </c>
      <c r="D15" s="27">
        <f>'2. Yleiskulut'!C8</f>
        <v>20</v>
      </c>
      <c r="E15" s="12">
        <f>E14*$D15%</f>
        <v>0</v>
      </c>
      <c r="F15" s="12">
        <f t="shared" ref="F15:P15" si="9">F14*$D15%</f>
        <v>0</v>
      </c>
      <c r="G15" s="12">
        <f t="shared" si="9"/>
        <v>0</v>
      </c>
      <c r="H15" s="12">
        <f t="shared" si="9"/>
        <v>0</v>
      </c>
      <c r="I15" s="12">
        <f t="shared" si="9"/>
        <v>0</v>
      </c>
      <c r="J15" s="12">
        <f t="shared" si="9"/>
        <v>0</v>
      </c>
      <c r="K15" s="12">
        <f t="shared" si="9"/>
        <v>0</v>
      </c>
      <c r="L15" s="12">
        <f t="shared" si="9"/>
        <v>0</v>
      </c>
      <c r="M15" s="12">
        <f t="shared" si="9"/>
        <v>0</v>
      </c>
      <c r="N15" s="12">
        <f t="shared" si="9"/>
        <v>0</v>
      </c>
      <c r="O15" s="12">
        <f t="shared" si="9"/>
        <v>0</v>
      </c>
      <c r="P15" s="12">
        <f t="shared" si="9"/>
        <v>0</v>
      </c>
      <c r="Q15" s="14">
        <f t="shared" si="7"/>
        <v>0</v>
      </c>
    </row>
    <row r="16" spans="3:17">
      <c r="C16" s="25" t="s">
        <v>38</v>
      </c>
      <c r="D16" s="28">
        <f>'2. Yleiskulut'!C10</f>
        <v>7.94</v>
      </c>
      <c r="E16" s="12">
        <f>E14*$D16%</f>
        <v>0</v>
      </c>
      <c r="F16" s="12">
        <f t="shared" ref="F16:P16" si="10">F14*$D16%</f>
        <v>0</v>
      </c>
      <c r="G16" s="12">
        <f t="shared" si="10"/>
        <v>0</v>
      </c>
      <c r="H16" s="12">
        <f t="shared" si="10"/>
        <v>0</v>
      </c>
      <c r="I16" s="12">
        <f t="shared" si="10"/>
        <v>0</v>
      </c>
      <c r="J16" s="12">
        <f t="shared" si="10"/>
        <v>0</v>
      </c>
      <c r="K16" s="12">
        <f t="shared" si="10"/>
        <v>0</v>
      </c>
      <c r="L16" s="12">
        <f t="shared" si="10"/>
        <v>0</v>
      </c>
      <c r="M16" s="12">
        <f t="shared" si="10"/>
        <v>0</v>
      </c>
      <c r="N16" s="12">
        <f t="shared" si="10"/>
        <v>0</v>
      </c>
      <c r="O16" s="12">
        <f t="shared" si="10"/>
        <v>0</v>
      </c>
      <c r="P16" s="12">
        <f t="shared" si="10"/>
        <v>0</v>
      </c>
      <c r="Q16" s="14">
        <f t="shared" si="7"/>
        <v>0</v>
      </c>
    </row>
    <row r="17" spans="2:17">
      <c r="C17" s="29" t="s">
        <v>21</v>
      </c>
      <c r="D17" s="117"/>
      <c r="E17" s="36">
        <f>E12-E16-E15</f>
        <v>0</v>
      </c>
      <c r="F17" s="36">
        <f t="shared" ref="F17:P17" si="11">F12-F16-F15</f>
        <v>0</v>
      </c>
      <c r="G17" s="36">
        <f t="shared" si="11"/>
        <v>0</v>
      </c>
      <c r="H17" s="36">
        <f t="shared" si="11"/>
        <v>0</v>
      </c>
      <c r="I17" s="36">
        <f t="shared" si="11"/>
        <v>0</v>
      </c>
      <c r="J17" s="36">
        <f t="shared" si="11"/>
        <v>0</v>
      </c>
      <c r="K17" s="36">
        <f t="shared" si="11"/>
        <v>0</v>
      </c>
      <c r="L17" s="36">
        <f t="shared" si="11"/>
        <v>0</v>
      </c>
      <c r="M17" s="36">
        <f t="shared" si="11"/>
        <v>0</v>
      </c>
      <c r="N17" s="36">
        <f t="shared" si="11"/>
        <v>0</v>
      </c>
      <c r="O17" s="36">
        <f t="shared" si="11"/>
        <v>0</v>
      </c>
      <c r="P17" s="36">
        <f t="shared" si="11"/>
        <v>0</v>
      </c>
      <c r="Q17" s="14">
        <f t="shared" si="7"/>
        <v>0</v>
      </c>
    </row>
    <row r="18" spans="2:17" ht="12.9" thickBot="1">
      <c r="C18" s="114" t="s">
        <v>22</v>
      </c>
      <c r="D18" s="115">
        <f>D15+1.16</f>
        <v>21.16</v>
      </c>
      <c r="E18" s="116">
        <f t="shared" ref="E18:P18" si="12">E14*$D18%</f>
        <v>0</v>
      </c>
      <c r="F18" s="116">
        <f t="shared" si="12"/>
        <v>0</v>
      </c>
      <c r="G18" s="116">
        <f t="shared" si="12"/>
        <v>0</v>
      </c>
      <c r="H18" s="116">
        <f t="shared" si="12"/>
        <v>0</v>
      </c>
      <c r="I18" s="116">
        <f t="shared" si="12"/>
        <v>0</v>
      </c>
      <c r="J18" s="116">
        <f t="shared" si="12"/>
        <v>0</v>
      </c>
      <c r="K18" s="116">
        <f t="shared" si="12"/>
        <v>0</v>
      </c>
      <c r="L18" s="116">
        <f t="shared" si="12"/>
        <v>0</v>
      </c>
      <c r="M18" s="116">
        <f t="shared" si="12"/>
        <v>0</v>
      </c>
      <c r="N18" s="116">
        <f t="shared" si="12"/>
        <v>0</v>
      </c>
      <c r="O18" s="116">
        <f t="shared" si="12"/>
        <v>0</v>
      </c>
      <c r="P18" s="116">
        <f t="shared" si="12"/>
        <v>0</v>
      </c>
      <c r="Q18" s="18">
        <f t="shared" si="7"/>
        <v>0</v>
      </c>
    </row>
    <row r="19" spans="2:17">
      <c r="C19" s="6"/>
      <c r="D19" s="6"/>
      <c r="E19" s="6"/>
      <c r="F19" s="6"/>
      <c r="G19" s="6"/>
      <c r="H19" s="6"/>
      <c r="I19" s="6"/>
      <c r="J19" s="6"/>
      <c r="K19" s="6"/>
      <c r="L19" s="6"/>
      <c r="M19" s="6"/>
      <c r="N19" s="6"/>
      <c r="O19" s="6"/>
      <c r="P19" s="6"/>
      <c r="Q19" s="6"/>
    </row>
    <row r="20" spans="2:17">
      <c r="C20" s="6"/>
      <c r="D20" s="6"/>
      <c r="E20" s="6"/>
      <c r="F20" s="6"/>
      <c r="G20" s="6"/>
      <c r="H20" s="6"/>
      <c r="I20" s="6"/>
      <c r="J20" s="6"/>
      <c r="K20" s="6"/>
      <c r="L20" s="6"/>
      <c r="M20" s="6"/>
      <c r="N20" s="6"/>
      <c r="O20" s="6"/>
      <c r="P20" s="6"/>
      <c r="Q20" s="6"/>
    </row>
    <row r="21" spans="2:17">
      <c r="C21" s="6"/>
      <c r="D21" s="6"/>
      <c r="E21" s="6"/>
      <c r="F21" s="6"/>
      <c r="G21" s="6"/>
      <c r="H21" s="6"/>
      <c r="I21" s="6"/>
      <c r="J21" s="31"/>
      <c r="K21" s="6"/>
      <c r="L21" s="6"/>
      <c r="M21" s="6"/>
      <c r="N21" s="6"/>
      <c r="O21" s="6"/>
      <c r="P21" s="6"/>
      <c r="Q21" s="6"/>
    </row>
    <row r="22" spans="2:17">
      <c r="C22" s="20" t="s">
        <v>24</v>
      </c>
      <c r="D22" s="6"/>
      <c r="E22" s="6"/>
      <c r="F22" s="6"/>
      <c r="G22" s="6"/>
      <c r="H22" s="6"/>
      <c r="I22" s="6"/>
      <c r="J22" s="6"/>
      <c r="K22" s="6"/>
      <c r="L22" s="6"/>
      <c r="M22" s="6"/>
      <c r="N22" s="6"/>
      <c r="O22" s="6"/>
      <c r="P22" s="6"/>
      <c r="Q22" s="6"/>
    </row>
    <row r="23" spans="2:17" ht="12.9" thickBot="1">
      <c r="C23" s="6"/>
      <c r="D23" s="6"/>
      <c r="E23" s="6"/>
      <c r="F23" s="6"/>
      <c r="G23" s="6"/>
      <c r="H23" s="6"/>
      <c r="I23" s="6"/>
      <c r="J23" s="6"/>
      <c r="K23" s="6"/>
      <c r="L23" s="6"/>
      <c r="M23" s="6"/>
      <c r="N23" s="6"/>
      <c r="O23" s="6"/>
      <c r="P23" s="6"/>
      <c r="Q23" s="6"/>
    </row>
    <row r="24" spans="2:17">
      <c r="C24" s="70" t="s">
        <v>33</v>
      </c>
      <c r="D24" s="71" t="s">
        <v>31</v>
      </c>
      <c r="E24" s="72">
        <f>'2. Yleiskulut'!D38</f>
        <v>45352</v>
      </c>
      <c r="F24" s="72">
        <f>'2. Yleiskulut'!E38</f>
        <v>45383</v>
      </c>
      <c r="G24" s="72">
        <f>'2. Yleiskulut'!F38</f>
        <v>45414</v>
      </c>
      <c r="H24" s="72">
        <f>'2. Yleiskulut'!G38</f>
        <v>45445</v>
      </c>
      <c r="I24" s="72">
        <f>'2. Yleiskulut'!H38</f>
        <v>45476</v>
      </c>
      <c r="J24" s="72">
        <f>'2. Yleiskulut'!I38</f>
        <v>45507</v>
      </c>
      <c r="K24" s="72">
        <f>'2. Yleiskulut'!J38</f>
        <v>45538</v>
      </c>
      <c r="L24" s="72">
        <f>'2. Yleiskulut'!K38</f>
        <v>45569</v>
      </c>
      <c r="M24" s="72">
        <f>'2. Yleiskulut'!L38</f>
        <v>45600</v>
      </c>
      <c r="N24" s="72">
        <f>'2. Yleiskulut'!M38</f>
        <v>45631</v>
      </c>
      <c r="O24" s="72">
        <f>'2. Yleiskulut'!N38</f>
        <v>45662</v>
      </c>
      <c r="P24" s="72">
        <f>'2. Yleiskulut'!O38</f>
        <v>45693</v>
      </c>
      <c r="Q24" s="73" t="str">
        <f>'2. Yleiskulut'!P38</f>
        <v>YHT</v>
      </c>
    </row>
    <row r="25" spans="2:17">
      <c r="B25" s="125">
        <f>'3. Kassabudjetti'!B9</f>
        <v>2</v>
      </c>
      <c r="C25" s="113" t="str">
        <f>'3. Kassabudjetti'!C9</f>
        <v xml:space="preserve"> Teuras- ja välityseläinten myynti</v>
      </c>
      <c r="D25" s="122">
        <f>'3. Kassabudjetti'!D9</f>
        <v>24</v>
      </c>
      <c r="E25" s="74">
        <f>'3. Kassabudjetti'!E9</f>
        <v>0</v>
      </c>
      <c r="F25" s="74">
        <f>'3. Kassabudjetti'!F9</f>
        <v>0</v>
      </c>
      <c r="G25" s="74">
        <f>'3. Kassabudjetti'!G9</f>
        <v>0</v>
      </c>
      <c r="H25" s="74">
        <f>'3. Kassabudjetti'!H9</f>
        <v>0</v>
      </c>
      <c r="I25" s="74">
        <f>'3. Kassabudjetti'!I9</f>
        <v>0</v>
      </c>
      <c r="J25" s="74">
        <f>'3. Kassabudjetti'!J9</f>
        <v>0</v>
      </c>
      <c r="K25" s="74">
        <f>'3. Kassabudjetti'!K9</f>
        <v>0</v>
      </c>
      <c r="L25" s="74">
        <f>'3. Kassabudjetti'!L9</f>
        <v>0</v>
      </c>
      <c r="M25" s="74">
        <f>'3. Kassabudjetti'!M9</f>
        <v>0</v>
      </c>
      <c r="N25" s="74">
        <f>'3. Kassabudjetti'!N9</f>
        <v>0</v>
      </c>
      <c r="O25" s="74">
        <f>'3. Kassabudjetti'!O9</f>
        <v>0</v>
      </c>
      <c r="P25" s="74">
        <f>'3. Kassabudjetti'!P9</f>
        <v>0</v>
      </c>
      <c r="Q25" s="75">
        <f>SUM(E25:P25)</f>
        <v>0</v>
      </c>
    </row>
    <row r="26" spans="2:17">
      <c r="B26" s="126"/>
      <c r="C26" s="124" t="s">
        <v>30</v>
      </c>
      <c r="D26" s="121"/>
      <c r="E26" s="77">
        <f t="shared" ref="E26:P28" si="13">E25-E25/(1+$D25/100)</f>
        <v>0</v>
      </c>
      <c r="F26" s="77">
        <f t="shared" si="13"/>
        <v>0</v>
      </c>
      <c r="G26" s="77">
        <f t="shared" si="13"/>
        <v>0</v>
      </c>
      <c r="H26" s="77">
        <f t="shared" si="13"/>
        <v>0</v>
      </c>
      <c r="I26" s="77">
        <f t="shared" si="13"/>
        <v>0</v>
      </c>
      <c r="J26" s="77">
        <f t="shared" si="13"/>
        <v>0</v>
      </c>
      <c r="K26" s="77">
        <f t="shared" si="13"/>
        <v>0</v>
      </c>
      <c r="L26" s="77">
        <f t="shared" si="13"/>
        <v>0</v>
      </c>
      <c r="M26" s="77">
        <f t="shared" si="13"/>
        <v>0</v>
      </c>
      <c r="N26" s="77">
        <f t="shared" si="13"/>
        <v>0</v>
      </c>
      <c r="O26" s="77">
        <f t="shared" si="13"/>
        <v>0</v>
      </c>
      <c r="P26" s="77">
        <f t="shared" si="13"/>
        <v>0</v>
      </c>
      <c r="Q26" s="78"/>
    </row>
    <row r="27" spans="2:17">
      <c r="B27" s="126">
        <v>3</v>
      </c>
      <c r="C27" s="89" t="str">
        <f>'3. Kassabudjetti'!C10</f>
        <v xml:space="preserve"> Maidon myyntitulot</v>
      </c>
      <c r="D27" s="344">
        <f>'3. Kassabudjetti'!D10</f>
        <v>14</v>
      </c>
      <c r="E27" s="81">
        <f>'3. Kassabudjetti'!E10</f>
        <v>0</v>
      </c>
      <c r="F27" s="81">
        <f>'3. Kassabudjetti'!F10</f>
        <v>0</v>
      </c>
      <c r="G27" s="81">
        <f>'3. Kassabudjetti'!G10</f>
        <v>0</v>
      </c>
      <c r="H27" s="81">
        <f>'3. Kassabudjetti'!H10</f>
        <v>0</v>
      </c>
      <c r="I27" s="81">
        <f>'3. Kassabudjetti'!I10</f>
        <v>0</v>
      </c>
      <c r="J27" s="81">
        <f>'3. Kassabudjetti'!J10</f>
        <v>0</v>
      </c>
      <c r="K27" s="81">
        <f>'3. Kassabudjetti'!K10</f>
        <v>0</v>
      </c>
      <c r="L27" s="81">
        <f>'3. Kassabudjetti'!L10</f>
        <v>0</v>
      </c>
      <c r="M27" s="81">
        <f>'3. Kassabudjetti'!M10</f>
        <v>0</v>
      </c>
      <c r="N27" s="81">
        <f>'3. Kassabudjetti'!N10</f>
        <v>0</v>
      </c>
      <c r="O27" s="81">
        <f>'3. Kassabudjetti'!O10</f>
        <v>0</v>
      </c>
      <c r="P27" s="81">
        <f>'3. Kassabudjetti'!P10</f>
        <v>0</v>
      </c>
      <c r="Q27" s="75">
        <f>SUM(E27:P27)</f>
        <v>0</v>
      </c>
    </row>
    <row r="28" spans="2:17">
      <c r="B28" s="126"/>
      <c r="C28" s="124" t="s">
        <v>30</v>
      </c>
      <c r="D28" s="153"/>
      <c r="E28" s="77">
        <f t="shared" si="13"/>
        <v>0</v>
      </c>
      <c r="F28" s="77">
        <f t="shared" si="13"/>
        <v>0</v>
      </c>
      <c r="G28" s="77">
        <f t="shared" si="13"/>
        <v>0</v>
      </c>
      <c r="H28" s="77">
        <f t="shared" si="13"/>
        <v>0</v>
      </c>
      <c r="I28" s="77">
        <f t="shared" si="13"/>
        <v>0</v>
      </c>
      <c r="J28" s="77">
        <f t="shared" si="13"/>
        <v>0</v>
      </c>
      <c r="K28" s="77">
        <f t="shared" si="13"/>
        <v>0</v>
      </c>
      <c r="L28" s="77">
        <f t="shared" si="13"/>
        <v>0</v>
      </c>
      <c r="M28" s="77">
        <f t="shared" si="13"/>
        <v>0</v>
      </c>
      <c r="N28" s="77">
        <f t="shared" si="13"/>
        <v>0</v>
      </c>
      <c r="O28" s="77">
        <f t="shared" si="13"/>
        <v>0</v>
      </c>
      <c r="P28" s="77">
        <f t="shared" si="13"/>
        <v>0</v>
      </c>
      <c r="Q28" s="82"/>
    </row>
    <row r="29" spans="2:17">
      <c r="B29" s="125">
        <f>'3. Kassabudjetti'!B15</f>
        <v>7</v>
      </c>
      <c r="C29" s="149" t="str">
        <f>'3. Kassabudjetti'!C15</f>
        <v xml:space="preserve"> Kasvintuotannon myyntitulot</v>
      </c>
      <c r="D29" s="122">
        <f>'3. Kassabudjetti'!D15</f>
        <v>14</v>
      </c>
      <c r="E29" s="74">
        <f>'3. Kassabudjetti'!E15</f>
        <v>0</v>
      </c>
      <c r="F29" s="74">
        <f>'1. Tuotantotulot ja -menot'!E36</f>
        <v>0</v>
      </c>
      <c r="G29" s="74">
        <f>'1. Tuotantotulot ja -menot'!F36</f>
        <v>0</v>
      </c>
      <c r="H29" s="74">
        <f>'1. Tuotantotulot ja -menot'!G36</f>
        <v>0</v>
      </c>
      <c r="I29" s="74">
        <f>'1. Tuotantotulot ja -menot'!H36</f>
        <v>0</v>
      </c>
      <c r="J29" s="74">
        <f>'1. Tuotantotulot ja -menot'!I36</f>
        <v>0</v>
      </c>
      <c r="K29" s="74">
        <f>'1. Tuotantotulot ja -menot'!J36</f>
        <v>0</v>
      </c>
      <c r="L29" s="74">
        <f>'1. Tuotantotulot ja -menot'!K36</f>
        <v>0</v>
      </c>
      <c r="M29" s="74">
        <f>'1. Tuotantotulot ja -menot'!L36</f>
        <v>0</v>
      </c>
      <c r="N29" s="74">
        <f>'1. Tuotantotulot ja -menot'!M36</f>
        <v>0</v>
      </c>
      <c r="O29" s="74">
        <f>'1. Tuotantotulot ja -menot'!N36</f>
        <v>0</v>
      </c>
      <c r="P29" s="74">
        <f>'1. Tuotantotulot ja -menot'!O36</f>
        <v>0</v>
      </c>
      <c r="Q29" s="75">
        <f>SUM(E29:P29)</f>
        <v>0</v>
      </c>
    </row>
    <row r="30" spans="2:17">
      <c r="B30" s="126"/>
      <c r="C30" s="124" t="s">
        <v>30</v>
      </c>
      <c r="D30" s="76"/>
      <c r="E30" s="77">
        <f t="shared" ref="E30:P30" si="14">E29-E29/(1+$D29/100)</f>
        <v>0</v>
      </c>
      <c r="F30" s="77">
        <f t="shared" si="14"/>
        <v>0</v>
      </c>
      <c r="G30" s="77">
        <f t="shared" si="14"/>
        <v>0</v>
      </c>
      <c r="H30" s="77">
        <f t="shared" si="14"/>
        <v>0</v>
      </c>
      <c r="I30" s="77">
        <f t="shared" si="14"/>
        <v>0</v>
      </c>
      <c r="J30" s="77">
        <f t="shared" si="14"/>
        <v>0</v>
      </c>
      <c r="K30" s="77">
        <f t="shared" si="14"/>
        <v>0</v>
      </c>
      <c r="L30" s="77">
        <f t="shared" si="14"/>
        <v>0</v>
      </c>
      <c r="M30" s="77">
        <f t="shared" si="14"/>
        <v>0</v>
      </c>
      <c r="N30" s="77">
        <f t="shared" si="14"/>
        <v>0</v>
      </c>
      <c r="O30" s="77">
        <f t="shared" si="14"/>
        <v>0</v>
      </c>
      <c r="P30" s="77">
        <f t="shared" si="14"/>
        <v>0</v>
      </c>
      <c r="Q30" s="78"/>
    </row>
    <row r="31" spans="2:17">
      <c r="B31" s="125">
        <f>'3. Kassabudjetti'!B17</f>
        <v>9</v>
      </c>
      <c r="C31" s="149" t="str">
        <f>'3. Kassabudjetti'!C17</f>
        <v xml:space="preserve"> Peltoalavuokrat</v>
      </c>
      <c r="D31" s="343">
        <f>'3. Kassabudjetti'!D17</f>
        <v>24</v>
      </c>
      <c r="E31" s="74">
        <f>'3. Kassabudjetti'!E17</f>
        <v>0</v>
      </c>
      <c r="F31" s="74">
        <f>'3. Kassabudjetti'!F17</f>
        <v>0</v>
      </c>
      <c r="G31" s="74">
        <f>'3. Kassabudjetti'!G17</f>
        <v>0</v>
      </c>
      <c r="H31" s="74">
        <f>'3. Kassabudjetti'!H17</f>
        <v>0</v>
      </c>
      <c r="I31" s="74">
        <f>'3. Kassabudjetti'!I17</f>
        <v>0</v>
      </c>
      <c r="J31" s="74">
        <f>'3. Kassabudjetti'!J17</f>
        <v>0</v>
      </c>
      <c r="K31" s="74">
        <f>'3. Kassabudjetti'!K17</f>
        <v>0</v>
      </c>
      <c r="L31" s="74">
        <f>'3. Kassabudjetti'!L17</f>
        <v>0</v>
      </c>
      <c r="M31" s="74">
        <f>'3. Kassabudjetti'!M17</f>
        <v>0</v>
      </c>
      <c r="N31" s="74">
        <f>'3. Kassabudjetti'!N17</f>
        <v>0</v>
      </c>
      <c r="O31" s="74">
        <f>'3. Kassabudjetti'!O17</f>
        <v>0</v>
      </c>
      <c r="P31" s="74">
        <f>'3. Kassabudjetti'!P17</f>
        <v>0</v>
      </c>
      <c r="Q31" s="75">
        <f t="shared" ref="Q31:Q37" si="15">SUM(E31:P31)</f>
        <v>0</v>
      </c>
    </row>
    <row r="32" spans="2:17">
      <c r="B32" s="126"/>
      <c r="C32" s="150" t="s">
        <v>30</v>
      </c>
      <c r="D32" s="76"/>
      <c r="E32" s="77">
        <f>E31-E31/(1+$D31/100)</f>
        <v>0</v>
      </c>
      <c r="F32" s="77">
        <f t="shared" ref="F32:P32" si="16">F31-F31/(1+$D31/100)</f>
        <v>0</v>
      </c>
      <c r="G32" s="77">
        <f t="shared" si="16"/>
        <v>0</v>
      </c>
      <c r="H32" s="77">
        <f t="shared" si="16"/>
        <v>0</v>
      </c>
      <c r="I32" s="77">
        <f t="shared" si="16"/>
        <v>0</v>
      </c>
      <c r="J32" s="77">
        <f t="shared" si="16"/>
        <v>0</v>
      </c>
      <c r="K32" s="77">
        <f t="shared" si="16"/>
        <v>0</v>
      </c>
      <c r="L32" s="77">
        <f t="shared" si="16"/>
        <v>0</v>
      </c>
      <c r="M32" s="77">
        <f t="shared" si="16"/>
        <v>0</v>
      </c>
      <c r="N32" s="77">
        <f t="shared" si="16"/>
        <v>0</v>
      </c>
      <c r="O32" s="77">
        <f t="shared" si="16"/>
        <v>0</v>
      </c>
      <c r="P32" s="77">
        <f t="shared" si="16"/>
        <v>0</v>
      </c>
      <c r="Q32" s="78"/>
    </row>
    <row r="33" spans="2:17">
      <c r="B33" s="136">
        <f>'3. Kassabudjetti'!B18</f>
        <v>10</v>
      </c>
      <c r="C33" s="137" t="str">
        <f>'3. Kassabudjetti'!C18</f>
        <v xml:space="preserve"> Muun yritystoiminnan tulot</v>
      </c>
      <c r="D33" s="138">
        <f>'3. Kassabudjetti'!D18</f>
        <v>24</v>
      </c>
      <c r="E33" s="81">
        <f>'3. Kassabudjetti'!E18</f>
        <v>0</v>
      </c>
      <c r="F33" s="81">
        <f>'3. Kassabudjetti'!F18</f>
        <v>0</v>
      </c>
      <c r="G33" s="81">
        <f>'3. Kassabudjetti'!G18</f>
        <v>0</v>
      </c>
      <c r="H33" s="81">
        <f>'3. Kassabudjetti'!H18</f>
        <v>0</v>
      </c>
      <c r="I33" s="81">
        <f>'3. Kassabudjetti'!I18</f>
        <v>0</v>
      </c>
      <c r="J33" s="81">
        <f>'3. Kassabudjetti'!J18</f>
        <v>0</v>
      </c>
      <c r="K33" s="81">
        <f>'3. Kassabudjetti'!K18</f>
        <v>0</v>
      </c>
      <c r="L33" s="81">
        <f>'3. Kassabudjetti'!L18</f>
        <v>0</v>
      </c>
      <c r="M33" s="81">
        <f>'3. Kassabudjetti'!M18</f>
        <v>0</v>
      </c>
      <c r="N33" s="81">
        <f>'3. Kassabudjetti'!N18</f>
        <v>0</v>
      </c>
      <c r="O33" s="81">
        <f>'3. Kassabudjetti'!O18</f>
        <v>0</v>
      </c>
      <c r="P33" s="81">
        <f>'3. Kassabudjetti'!P18</f>
        <v>0</v>
      </c>
      <c r="Q33" s="82">
        <f t="shared" si="15"/>
        <v>0</v>
      </c>
    </row>
    <row r="34" spans="2:17">
      <c r="B34" s="126"/>
      <c r="C34" s="134" t="s">
        <v>30</v>
      </c>
      <c r="D34" s="80"/>
      <c r="E34" s="81">
        <f>E33-E33/(1+$D33/100)</f>
        <v>0</v>
      </c>
      <c r="F34" s="81">
        <f t="shared" ref="F34:P34" si="17">F33-F33/(1+$D33/100)</f>
        <v>0</v>
      </c>
      <c r="G34" s="81">
        <f t="shared" si="17"/>
        <v>0</v>
      </c>
      <c r="H34" s="81">
        <f t="shared" si="17"/>
        <v>0</v>
      </c>
      <c r="I34" s="81">
        <f t="shared" si="17"/>
        <v>0</v>
      </c>
      <c r="J34" s="81">
        <f t="shared" si="17"/>
        <v>0</v>
      </c>
      <c r="K34" s="81">
        <f t="shared" si="17"/>
        <v>0</v>
      </c>
      <c r="L34" s="81">
        <f t="shared" si="17"/>
        <v>0</v>
      </c>
      <c r="M34" s="81">
        <f t="shared" si="17"/>
        <v>0</v>
      </c>
      <c r="N34" s="81">
        <f t="shared" si="17"/>
        <v>0</v>
      </c>
      <c r="O34" s="81">
        <f t="shared" si="17"/>
        <v>0</v>
      </c>
      <c r="P34" s="81">
        <f t="shared" si="17"/>
        <v>0</v>
      </c>
      <c r="Q34" s="82"/>
    </row>
    <row r="35" spans="2:17">
      <c r="B35" s="127">
        <f>'3. Kassabudjetti'!B14</f>
        <v>6</v>
      </c>
      <c r="C35" s="135" t="str">
        <f>'3. Kassabudjetti'!C14</f>
        <v xml:space="preserve"> Metsätalouden tulot</v>
      </c>
      <c r="D35" s="79">
        <f>'3. Kassabudjetti'!D14</f>
        <v>24</v>
      </c>
      <c r="E35" s="74">
        <f>'3. Kassabudjetti'!E14</f>
        <v>0</v>
      </c>
      <c r="F35" s="74">
        <f>'3. Kassabudjetti'!F14</f>
        <v>0</v>
      </c>
      <c r="G35" s="74">
        <f>'3. Kassabudjetti'!G14</f>
        <v>0</v>
      </c>
      <c r="H35" s="74">
        <f>'3. Kassabudjetti'!H14</f>
        <v>0</v>
      </c>
      <c r="I35" s="74">
        <f>'3. Kassabudjetti'!I14</f>
        <v>0</v>
      </c>
      <c r="J35" s="74">
        <f>'3. Kassabudjetti'!J14</f>
        <v>0</v>
      </c>
      <c r="K35" s="74">
        <f>'3. Kassabudjetti'!K14</f>
        <v>0</v>
      </c>
      <c r="L35" s="74">
        <f>'3. Kassabudjetti'!L14</f>
        <v>0</v>
      </c>
      <c r="M35" s="74">
        <f>'3. Kassabudjetti'!M14</f>
        <v>0</v>
      </c>
      <c r="N35" s="74">
        <f>'3. Kassabudjetti'!N14</f>
        <v>0</v>
      </c>
      <c r="O35" s="74">
        <f>'3. Kassabudjetti'!O14</f>
        <v>0</v>
      </c>
      <c r="P35" s="74">
        <f>'3. Kassabudjetti'!P14</f>
        <v>0</v>
      </c>
      <c r="Q35" s="75">
        <f t="shared" si="15"/>
        <v>0</v>
      </c>
    </row>
    <row r="36" spans="2:17">
      <c r="B36" s="128"/>
      <c r="C36" s="124" t="s">
        <v>30</v>
      </c>
      <c r="D36" s="76"/>
      <c r="E36" s="77">
        <f>E35-E35/(1+$D35/100)</f>
        <v>0</v>
      </c>
      <c r="F36" s="77">
        <f t="shared" ref="F36:P36" si="18">F35-F35/(1+$D35/100)</f>
        <v>0</v>
      </c>
      <c r="G36" s="77">
        <f t="shared" si="18"/>
        <v>0</v>
      </c>
      <c r="H36" s="77">
        <f t="shared" si="18"/>
        <v>0</v>
      </c>
      <c r="I36" s="77">
        <f t="shared" si="18"/>
        <v>0</v>
      </c>
      <c r="J36" s="77">
        <f t="shared" si="18"/>
        <v>0</v>
      </c>
      <c r="K36" s="77">
        <f t="shared" si="18"/>
        <v>0</v>
      </c>
      <c r="L36" s="77">
        <f t="shared" si="18"/>
        <v>0</v>
      </c>
      <c r="M36" s="77">
        <f t="shared" si="18"/>
        <v>0</v>
      </c>
      <c r="N36" s="77">
        <f t="shared" si="18"/>
        <v>0</v>
      </c>
      <c r="O36" s="77">
        <f t="shared" si="18"/>
        <v>0</v>
      </c>
      <c r="P36" s="77">
        <f t="shared" si="18"/>
        <v>0</v>
      </c>
      <c r="Q36" s="78"/>
    </row>
    <row r="37" spans="2:17" ht="12.9" thickBot="1">
      <c r="B37" s="129"/>
      <c r="C37" s="104" t="s">
        <v>35</v>
      </c>
      <c r="D37" s="85"/>
      <c r="E37" s="86">
        <f>E26+E30+E32+E34+E36+E28</f>
        <v>0</v>
      </c>
      <c r="F37" s="86">
        <f t="shared" ref="F37:P37" si="19">F26+F30+F32+F34+F36+F28</f>
        <v>0</v>
      </c>
      <c r="G37" s="86">
        <f t="shared" si="19"/>
        <v>0</v>
      </c>
      <c r="H37" s="86">
        <f t="shared" si="19"/>
        <v>0</v>
      </c>
      <c r="I37" s="86">
        <f t="shared" si="19"/>
        <v>0</v>
      </c>
      <c r="J37" s="86">
        <f t="shared" si="19"/>
        <v>0</v>
      </c>
      <c r="K37" s="86">
        <f t="shared" si="19"/>
        <v>0</v>
      </c>
      <c r="L37" s="86">
        <f t="shared" si="19"/>
        <v>0</v>
      </c>
      <c r="M37" s="86">
        <f t="shared" si="19"/>
        <v>0</v>
      </c>
      <c r="N37" s="86">
        <f t="shared" si="19"/>
        <v>0</v>
      </c>
      <c r="O37" s="86">
        <f t="shared" si="19"/>
        <v>0</v>
      </c>
      <c r="P37" s="86">
        <f t="shared" si="19"/>
        <v>0</v>
      </c>
      <c r="Q37" s="87">
        <f t="shared" si="15"/>
        <v>0</v>
      </c>
    </row>
    <row r="38" spans="2:17" ht="12.9" thickBot="1">
      <c r="C38" s="88"/>
      <c r="D38" s="80"/>
      <c r="E38" s="83"/>
      <c r="F38" s="83"/>
      <c r="G38" s="83"/>
      <c r="H38" s="83"/>
      <c r="I38" s="83"/>
      <c r="J38" s="83"/>
      <c r="K38" s="83"/>
      <c r="L38" s="83"/>
      <c r="M38" s="83"/>
      <c r="N38" s="83"/>
      <c r="O38" s="83"/>
      <c r="P38" s="83"/>
      <c r="Q38" s="89"/>
    </row>
    <row r="39" spans="2:17">
      <c r="C39" s="70" t="s">
        <v>34</v>
      </c>
      <c r="D39" s="71" t="s">
        <v>31</v>
      </c>
      <c r="E39" s="90">
        <f>'3. Kassabudjetti'!E25</f>
        <v>45352</v>
      </c>
      <c r="F39" s="90">
        <f>'3. Kassabudjetti'!F25</f>
        <v>45383</v>
      </c>
      <c r="G39" s="90">
        <f>'3. Kassabudjetti'!G25</f>
        <v>45414</v>
      </c>
      <c r="H39" s="90">
        <f>'3. Kassabudjetti'!H25</f>
        <v>45445</v>
      </c>
      <c r="I39" s="90">
        <f>'3. Kassabudjetti'!I25</f>
        <v>45476</v>
      </c>
      <c r="J39" s="90">
        <f>'3. Kassabudjetti'!J25</f>
        <v>45507</v>
      </c>
      <c r="K39" s="90">
        <f>'3. Kassabudjetti'!K25</f>
        <v>45538</v>
      </c>
      <c r="L39" s="90">
        <f>'3. Kassabudjetti'!L25</f>
        <v>45569</v>
      </c>
      <c r="M39" s="90">
        <f>'3. Kassabudjetti'!M25</f>
        <v>45600</v>
      </c>
      <c r="N39" s="90">
        <f>'3. Kassabudjetti'!N25</f>
        <v>45631</v>
      </c>
      <c r="O39" s="90">
        <f>'3. Kassabudjetti'!O25</f>
        <v>45662</v>
      </c>
      <c r="P39" s="91">
        <f>'3. Kassabudjetti'!P25</f>
        <v>45693</v>
      </c>
      <c r="Q39" s="92" t="str">
        <f>'3. Kassabudjetti'!Q25</f>
        <v>YHT</v>
      </c>
    </row>
    <row r="40" spans="2:17">
      <c r="B40" s="132">
        <f>'3. Kassabudjetti'!B26</f>
        <v>15</v>
      </c>
      <c r="C40" s="130" t="str">
        <f>'3. Kassabudjetti'!C26</f>
        <v xml:space="preserve"> Tuotantoeläinten ostot</v>
      </c>
      <c r="D40" s="93">
        <f>'3. Kassabudjetti'!D26</f>
        <v>24</v>
      </c>
      <c r="E40" s="94">
        <f>'3. Kassabudjetti'!E26</f>
        <v>0</v>
      </c>
      <c r="F40" s="94">
        <f>'3. Kassabudjetti'!F26</f>
        <v>0</v>
      </c>
      <c r="G40" s="94">
        <f>'3. Kassabudjetti'!G26</f>
        <v>0</v>
      </c>
      <c r="H40" s="94">
        <f>'3. Kassabudjetti'!H26</f>
        <v>0</v>
      </c>
      <c r="I40" s="94">
        <f>'3. Kassabudjetti'!I26</f>
        <v>0</v>
      </c>
      <c r="J40" s="94">
        <f>'3. Kassabudjetti'!J26</f>
        <v>0</v>
      </c>
      <c r="K40" s="94">
        <f>'3. Kassabudjetti'!K26</f>
        <v>0</v>
      </c>
      <c r="L40" s="94">
        <f>'3. Kassabudjetti'!L26</f>
        <v>0</v>
      </c>
      <c r="M40" s="94">
        <f>'3. Kassabudjetti'!M26</f>
        <v>0</v>
      </c>
      <c r="N40" s="94">
        <f>'3. Kassabudjetti'!N26</f>
        <v>0</v>
      </c>
      <c r="O40" s="94">
        <f>'3. Kassabudjetti'!O26</f>
        <v>0</v>
      </c>
      <c r="P40" s="94">
        <f>'3. Kassabudjetti'!P26</f>
        <v>0</v>
      </c>
      <c r="Q40" s="95">
        <f>'3. Kassabudjetti'!Q26</f>
        <v>0</v>
      </c>
    </row>
    <row r="41" spans="2:17">
      <c r="B41" s="129"/>
      <c r="C41" s="131" t="s">
        <v>32</v>
      </c>
      <c r="D41" s="96"/>
      <c r="E41" s="97">
        <f t="shared" ref="E41:P41" si="20">E40-E40/(1+$D40/100)</f>
        <v>0</v>
      </c>
      <c r="F41" s="97">
        <f t="shared" si="20"/>
        <v>0</v>
      </c>
      <c r="G41" s="97">
        <f t="shared" si="20"/>
        <v>0</v>
      </c>
      <c r="H41" s="97">
        <f t="shared" si="20"/>
        <v>0</v>
      </c>
      <c r="I41" s="97">
        <f t="shared" si="20"/>
        <v>0</v>
      </c>
      <c r="J41" s="97">
        <f t="shared" si="20"/>
        <v>0</v>
      </c>
      <c r="K41" s="97">
        <f t="shared" si="20"/>
        <v>0</v>
      </c>
      <c r="L41" s="97">
        <f t="shared" si="20"/>
        <v>0</v>
      </c>
      <c r="M41" s="97">
        <f t="shared" si="20"/>
        <v>0</v>
      </c>
      <c r="N41" s="97">
        <f t="shared" si="20"/>
        <v>0</v>
      </c>
      <c r="O41" s="97">
        <f t="shared" si="20"/>
        <v>0</v>
      </c>
      <c r="P41" s="97">
        <f t="shared" si="20"/>
        <v>0</v>
      </c>
      <c r="Q41" s="98"/>
    </row>
    <row r="42" spans="2:17">
      <c r="B42" s="133">
        <f>'3. Kassabudjetti'!B27</f>
        <v>16</v>
      </c>
      <c r="C42" s="109" t="str">
        <f>'3. Kassabudjetti'!C27</f>
        <v xml:space="preserve"> Ruokintakulut ja säilöntäaineet</v>
      </c>
      <c r="D42" s="99">
        <f>'3. Kassabudjetti'!D27</f>
        <v>14</v>
      </c>
      <c r="E42" s="100">
        <f>'3. Kassabudjetti'!E27</f>
        <v>0</v>
      </c>
      <c r="F42" s="100">
        <f>'3. Kassabudjetti'!F27</f>
        <v>0</v>
      </c>
      <c r="G42" s="100">
        <f>'3. Kassabudjetti'!G27</f>
        <v>0</v>
      </c>
      <c r="H42" s="100">
        <f>'3. Kassabudjetti'!H27</f>
        <v>0</v>
      </c>
      <c r="I42" s="100">
        <f>'3. Kassabudjetti'!I27</f>
        <v>0</v>
      </c>
      <c r="J42" s="100">
        <f>'3. Kassabudjetti'!J27</f>
        <v>0</v>
      </c>
      <c r="K42" s="100">
        <f>'3. Kassabudjetti'!K27</f>
        <v>0</v>
      </c>
      <c r="L42" s="100">
        <f>'3. Kassabudjetti'!L27</f>
        <v>0</v>
      </c>
      <c r="M42" s="100">
        <f>'3. Kassabudjetti'!M27</f>
        <v>0</v>
      </c>
      <c r="N42" s="100">
        <f>'3. Kassabudjetti'!N27</f>
        <v>0</v>
      </c>
      <c r="O42" s="100">
        <f>'3. Kassabudjetti'!O27</f>
        <v>0</v>
      </c>
      <c r="P42" s="100">
        <f>'3. Kassabudjetti'!P27</f>
        <v>0</v>
      </c>
      <c r="Q42" s="101">
        <f>'3. Kassabudjetti'!Q27</f>
        <v>0</v>
      </c>
    </row>
    <row r="43" spans="2:17">
      <c r="B43" s="128"/>
      <c r="C43" s="109" t="s">
        <v>32</v>
      </c>
      <c r="D43" s="99"/>
      <c r="E43" s="102">
        <f t="shared" ref="E43:P43" si="21">E42-E42/(1+$D42/100)</f>
        <v>0</v>
      </c>
      <c r="F43" s="102">
        <f t="shared" si="21"/>
        <v>0</v>
      </c>
      <c r="G43" s="102">
        <f t="shared" si="21"/>
        <v>0</v>
      </c>
      <c r="H43" s="102">
        <f t="shared" si="21"/>
        <v>0</v>
      </c>
      <c r="I43" s="102">
        <f t="shared" si="21"/>
        <v>0</v>
      </c>
      <c r="J43" s="102">
        <f t="shared" si="21"/>
        <v>0</v>
      </c>
      <c r="K43" s="102">
        <f t="shared" si="21"/>
        <v>0</v>
      </c>
      <c r="L43" s="102">
        <f t="shared" si="21"/>
        <v>0</v>
      </c>
      <c r="M43" s="102">
        <f t="shared" si="21"/>
        <v>0</v>
      </c>
      <c r="N43" s="102">
        <f t="shared" si="21"/>
        <v>0</v>
      </c>
      <c r="O43" s="102">
        <f t="shared" si="21"/>
        <v>0</v>
      </c>
      <c r="P43" s="102">
        <f t="shared" si="21"/>
        <v>0</v>
      </c>
      <c r="Q43" s="103"/>
    </row>
    <row r="44" spans="2:17">
      <c r="B44" s="132">
        <f>'3. Kassabudjetti'!B28</f>
        <v>17</v>
      </c>
      <c r="C44" s="130" t="str">
        <f>'3. Kassabudjetti'!C28</f>
        <v xml:space="preserve"> Muut kotieläintalouden menot</v>
      </c>
      <c r="D44" s="93">
        <f>'3. Kassabudjetti'!D28</f>
        <v>24</v>
      </c>
      <c r="E44" s="94">
        <f>'3. Kassabudjetti'!E28</f>
        <v>0</v>
      </c>
      <c r="F44" s="94">
        <f>'3. Kassabudjetti'!F28</f>
        <v>0</v>
      </c>
      <c r="G44" s="94">
        <f>'3. Kassabudjetti'!G28</f>
        <v>0</v>
      </c>
      <c r="H44" s="94">
        <f>'3. Kassabudjetti'!H28</f>
        <v>0</v>
      </c>
      <c r="I44" s="94">
        <f>'3. Kassabudjetti'!I28</f>
        <v>0</v>
      </c>
      <c r="J44" s="94">
        <f>'3. Kassabudjetti'!J28</f>
        <v>0</v>
      </c>
      <c r="K44" s="94">
        <f>'3. Kassabudjetti'!K28</f>
        <v>0</v>
      </c>
      <c r="L44" s="94">
        <f>'3. Kassabudjetti'!L28</f>
        <v>0</v>
      </c>
      <c r="M44" s="94">
        <f>'3. Kassabudjetti'!M28</f>
        <v>0</v>
      </c>
      <c r="N44" s="94">
        <f>'3. Kassabudjetti'!N28</f>
        <v>0</v>
      </c>
      <c r="O44" s="94">
        <f>'3. Kassabudjetti'!O28</f>
        <v>0</v>
      </c>
      <c r="P44" s="94">
        <f>'3. Kassabudjetti'!P28</f>
        <v>0</v>
      </c>
      <c r="Q44" s="95">
        <f>'3. Kassabudjetti'!Q28</f>
        <v>0</v>
      </c>
    </row>
    <row r="45" spans="2:17">
      <c r="B45" s="129"/>
      <c r="C45" s="131" t="s">
        <v>32</v>
      </c>
      <c r="D45" s="96"/>
      <c r="E45" s="97">
        <f t="shared" ref="E45:P45" si="22">E44-E44/(1+$D44/100)</f>
        <v>0</v>
      </c>
      <c r="F45" s="97">
        <f t="shared" si="22"/>
        <v>0</v>
      </c>
      <c r="G45" s="97">
        <f t="shared" si="22"/>
        <v>0</v>
      </c>
      <c r="H45" s="97">
        <f t="shared" si="22"/>
        <v>0</v>
      </c>
      <c r="I45" s="97">
        <f t="shared" si="22"/>
        <v>0</v>
      </c>
      <c r="J45" s="97">
        <f t="shared" si="22"/>
        <v>0</v>
      </c>
      <c r="K45" s="97">
        <f t="shared" si="22"/>
        <v>0</v>
      </c>
      <c r="L45" s="97">
        <f t="shared" si="22"/>
        <v>0</v>
      </c>
      <c r="M45" s="97">
        <f t="shared" si="22"/>
        <v>0</v>
      </c>
      <c r="N45" s="97">
        <f t="shared" si="22"/>
        <v>0</v>
      </c>
      <c r="O45" s="97">
        <f t="shared" si="22"/>
        <v>0</v>
      </c>
      <c r="P45" s="97">
        <f t="shared" si="22"/>
        <v>0</v>
      </c>
      <c r="Q45" s="98"/>
    </row>
    <row r="46" spans="2:17">
      <c r="B46" s="147">
        <f>'3. Kassabudjetti'!B29</f>
        <v>18</v>
      </c>
      <c r="C46" s="148" t="str">
        <f>'3. Kassabudjetti'!C29</f>
        <v xml:space="preserve"> Lääkekulut eläimille</v>
      </c>
      <c r="D46" s="93">
        <f>'3. Kassabudjetti'!D29</f>
        <v>10</v>
      </c>
      <c r="E46" s="118">
        <f>'3. Kassabudjetti'!E29</f>
        <v>0</v>
      </c>
      <c r="F46" s="118">
        <f>'3. Kassabudjetti'!F29</f>
        <v>0</v>
      </c>
      <c r="G46" s="118">
        <f>'3. Kassabudjetti'!G29</f>
        <v>0</v>
      </c>
      <c r="H46" s="118">
        <f>'3. Kassabudjetti'!H29</f>
        <v>0</v>
      </c>
      <c r="I46" s="118">
        <f>'3. Kassabudjetti'!I29</f>
        <v>0</v>
      </c>
      <c r="J46" s="118">
        <f>'3. Kassabudjetti'!J29</f>
        <v>0</v>
      </c>
      <c r="K46" s="118">
        <f>'3. Kassabudjetti'!K29</f>
        <v>0</v>
      </c>
      <c r="L46" s="118">
        <f>'3. Kassabudjetti'!L29</f>
        <v>0</v>
      </c>
      <c r="M46" s="118">
        <f>'3. Kassabudjetti'!M29</f>
        <v>0</v>
      </c>
      <c r="N46" s="118">
        <f>'3. Kassabudjetti'!N29</f>
        <v>0</v>
      </c>
      <c r="O46" s="118">
        <f>'3. Kassabudjetti'!O29</f>
        <v>0</v>
      </c>
      <c r="P46" s="118">
        <f>'3. Kassabudjetti'!P29</f>
        <v>0</v>
      </c>
      <c r="Q46" s="101">
        <f>'3. Kassabudjetti'!Q29</f>
        <v>0</v>
      </c>
    </row>
    <row r="47" spans="2:17">
      <c r="B47" s="129"/>
      <c r="C47" s="131" t="s">
        <v>32</v>
      </c>
      <c r="D47" s="96"/>
      <c r="E47" s="97">
        <f>E46-E46/(1+$D46/100)</f>
        <v>0</v>
      </c>
      <c r="F47" s="97">
        <f t="shared" ref="F47:P47" si="23">F46-F46/(1+$D46/100)</f>
        <v>0</v>
      </c>
      <c r="G47" s="97">
        <f t="shared" si="23"/>
        <v>0</v>
      </c>
      <c r="H47" s="97">
        <f t="shared" si="23"/>
        <v>0</v>
      </c>
      <c r="I47" s="97">
        <f t="shared" si="23"/>
        <v>0</v>
      </c>
      <c r="J47" s="97">
        <f t="shared" si="23"/>
        <v>0</v>
      </c>
      <c r="K47" s="97">
        <f t="shared" si="23"/>
        <v>0</v>
      </c>
      <c r="L47" s="97">
        <f t="shared" si="23"/>
        <v>0</v>
      </c>
      <c r="M47" s="97">
        <f t="shared" si="23"/>
        <v>0</v>
      </c>
      <c r="N47" s="97">
        <f t="shared" si="23"/>
        <v>0</v>
      </c>
      <c r="O47" s="97">
        <f t="shared" si="23"/>
        <v>0</v>
      </c>
      <c r="P47" s="97">
        <f t="shared" si="23"/>
        <v>0</v>
      </c>
      <c r="Q47" s="97"/>
    </row>
    <row r="48" spans="2:17">
      <c r="B48" s="133">
        <f>'3. Kassabudjetti'!B30</f>
        <v>19</v>
      </c>
      <c r="C48" s="109" t="str">
        <f>'3. Kassabudjetti'!C30</f>
        <v xml:space="preserve"> Lannoitekulut</v>
      </c>
      <c r="D48" s="99">
        <f>'3. Kassabudjetti'!D30</f>
        <v>24</v>
      </c>
      <c r="E48" s="100">
        <f>'3. Kassabudjetti'!E30</f>
        <v>0</v>
      </c>
      <c r="F48" s="100">
        <f>'3. Kassabudjetti'!F30</f>
        <v>0</v>
      </c>
      <c r="G48" s="100">
        <f>'3. Kassabudjetti'!G30</f>
        <v>0</v>
      </c>
      <c r="H48" s="100">
        <f>'3. Kassabudjetti'!H30</f>
        <v>0</v>
      </c>
      <c r="I48" s="100">
        <f>'3. Kassabudjetti'!I30</f>
        <v>0</v>
      </c>
      <c r="J48" s="100">
        <f>'3. Kassabudjetti'!J30</f>
        <v>0</v>
      </c>
      <c r="K48" s="100">
        <f>'3. Kassabudjetti'!K30</f>
        <v>0</v>
      </c>
      <c r="L48" s="100">
        <f>'3. Kassabudjetti'!L30</f>
        <v>0</v>
      </c>
      <c r="M48" s="100">
        <f>'3. Kassabudjetti'!M30</f>
        <v>0</v>
      </c>
      <c r="N48" s="100">
        <f>'3. Kassabudjetti'!N30</f>
        <v>0</v>
      </c>
      <c r="O48" s="100">
        <f>'3. Kassabudjetti'!O30</f>
        <v>0</v>
      </c>
      <c r="P48" s="100">
        <f>'3. Kassabudjetti'!P30</f>
        <v>0</v>
      </c>
      <c r="Q48" s="101">
        <f>'3. Kassabudjetti'!Q30</f>
        <v>0</v>
      </c>
    </row>
    <row r="49" spans="2:17">
      <c r="B49" s="128"/>
      <c r="C49" s="109" t="s">
        <v>32</v>
      </c>
      <c r="D49" s="99"/>
      <c r="E49" s="102">
        <f t="shared" ref="E49:P49" si="24">E48-E48/(1+$D48/100)</f>
        <v>0</v>
      </c>
      <c r="F49" s="102">
        <f t="shared" si="24"/>
        <v>0</v>
      </c>
      <c r="G49" s="102">
        <f t="shared" si="24"/>
        <v>0</v>
      </c>
      <c r="H49" s="102">
        <f t="shared" si="24"/>
        <v>0</v>
      </c>
      <c r="I49" s="102">
        <f t="shared" si="24"/>
        <v>0</v>
      </c>
      <c r="J49" s="102">
        <f t="shared" si="24"/>
        <v>0</v>
      </c>
      <c r="K49" s="102">
        <f t="shared" si="24"/>
        <v>0</v>
      </c>
      <c r="L49" s="102">
        <f t="shared" si="24"/>
        <v>0</v>
      </c>
      <c r="M49" s="102">
        <f t="shared" si="24"/>
        <v>0</v>
      </c>
      <c r="N49" s="102">
        <f t="shared" si="24"/>
        <v>0</v>
      </c>
      <c r="O49" s="102">
        <f t="shared" si="24"/>
        <v>0</v>
      </c>
      <c r="P49" s="102">
        <f t="shared" si="24"/>
        <v>0</v>
      </c>
      <c r="Q49" s="103"/>
    </row>
    <row r="50" spans="2:17">
      <c r="B50" s="132">
        <f>'3. Kassabudjetti'!B31</f>
        <v>20</v>
      </c>
      <c r="C50" s="130" t="str">
        <f>'3. Kassabudjetti'!C31</f>
        <v xml:space="preserve"> Kalkituskulut</v>
      </c>
      <c r="D50" s="93">
        <f>'3. Kassabudjetti'!D31</f>
        <v>24</v>
      </c>
      <c r="E50" s="94">
        <f>'3. Kassabudjetti'!E31</f>
        <v>0</v>
      </c>
      <c r="F50" s="94">
        <f>'3. Kassabudjetti'!F31</f>
        <v>0</v>
      </c>
      <c r="G50" s="94">
        <f>'3. Kassabudjetti'!G31</f>
        <v>0</v>
      </c>
      <c r="H50" s="94">
        <f>'3. Kassabudjetti'!H31</f>
        <v>0</v>
      </c>
      <c r="I50" s="94">
        <f>'3. Kassabudjetti'!I31</f>
        <v>0</v>
      </c>
      <c r="J50" s="94">
        <f>'3. Kassabudjetti'!J31</f>
        <v>0</v>
      </c>
      <c r="K50" s="94">
        <f>'3. Kassabudjetti'!K31</f>
        <v>0</v>
      </c>
      <c r="L50" s="94">
        <f>'3. Kassabudjetti'!L31</f>
        <v>0</v>
      </c>
      <c r="M50" s="94">
        <f>'3. Kassabudjetti'!M31</f>
        <v>0</v>
      </c>
      <c r="N50" s="94">
        <f>'3. Kassabudjetti'!N31</f>
        <v>0</v>
      </c>
      <c r="O50" s="94">
        <f>'3. Kassabudjetti'!O31</f>
        <v>0</v>
      </c>
      <c r="P50" s="94">
        <f>'3. Kassabudjetti'!P31</f>
        <v>0</v>
      </c>
      <c r="Q50" s="95">
        <f>'3. Kassabudjetti'!Q31</f>
        <v>0</v>
      </c>
    </row>
    <row r="51" spans="2:17">
      <c r="B51" s="129"/>
      <c r="C51" s="131" t="s">
        <v>32</v>
      </c>
      <c r="D51" s="96"/>
      <c r="E51" s="97">
        <f t="shared" ref="E51:P51" si="25">E50-E50/(1+$D50/100)</f>
        <v>0</v>
      </c>
      <c r="F51" s="97">
        <f t="shared" si="25"/>
        <v>0</v>
      </c>
      <c r="G51" s="97">
        <f t="shared" si="25"/>
        <v>0</v>
      </c>
      <c r="H51" s="97">
        <f t="shared" si="25"/>
        <v>0</v>
      </c>
      <c r="I51" s="97">
        <f t="shared" si="25"/>
        <v>0</v>
      </c>
      <c r="J51" s="97">
        <f t="shared" si="25"/>
        <v>0</v>
      </c>
      <c r="K51" s="97">
        <f t="shared" si="25"/>
        <v>0</v>
      </c>
      <c r="L51" s="97">
        <f t="shared" si="25"/>
        <v>0</v>
      </c>
      <c r="M51" s="97">
        <f t="shared" si="25"/>
        <v>0</v>
      </c>
      <c r="N51" s="97">
        <f t="shared" si="25"/>
        <v>0</v>
      </c>
      <c r="O51" s="97">
        <f t="shared" si="25"/>
        <v>0</v>
      </c>
      <c r="P51" s="97">
        <f t="shared" si="25"/>
        <v>0</v>
      </c>
      <c r="Q51" s="98"/>
    </row>
    <row r="52" spans="2:17">
      <c r="B52" s="133">
        <f>'3. Kassabudjetti'!B32</f>
        <v>21</v>
      </c>
      <c r="C52" s="109" t="str">
        <f>'3. Kassabudjetti'!C32</f>
        <v xml:space="preserve"> Siemenet ja kasvinsuojelu</v>
      </c>
      <c r="D52" s="99">
        <f>'3. Kassabudjetti'!D32</f>
        <v>24</v>
      </c>
      <c r="E52" s="100">
        <f>'3. Kassabudjetti'!E32</f>
        <v>0</v>
      </c>
      <c r="F52" s="100">
        <f>'3. Kassabudjetti'!F32</f>
        <v>0</v>
      </c>
      <c r="G52" s="100">
        <f>'3. Kassabudjetti'!G32</f>
        <v>0</v>
      </c>
      <c r="H52" s="100">
        <f>'3. Kassabudjetti'!H32</f>
        <v>0</v>
      </c>
      <c r="I52" s="100">
        <f>'3. Kassabudjetti'!I32</f>
        <v>0</v>
      </c>
      <c r="J52" s="100">
        <f>'3. Kassabudjetti'!J32</f>
        <v>0</v>
      </c>
      <c r="K52" s="100">
        <f>'3. Kassabudjetti'!K32</f>
        <v>0</v>
      </c>
      <c r="L52" s="100">
        <f>'3. Kassabudjetti'!L32</f>
        <v>0</v>
      </c>
      <c r="M52" s="100">
        <f>'3. Kassabudjetti'!M32</f>
        <v>0</v>
      </c>
      <c r="N52" s="100">
        <f>'3. Kassabudjetti'!N32</f>
        <v>0</v>
      </c>
      <c r="O52" s="100">
        <f>'3. Kassabudjetti'!O32</f>
        <v>0</v>
      </c>
      <c r="P52" s="100">
        <f>'3. Kassabudjetti'!P32</f>
        <v>0</v>
      </c>
      <c r="Q52" s="101">
        <f>'3. Kassabudjetti'!Q32</f>
        <v>0</v>
      </c>
    </row>
    <row r="53" spans="2:17">
      <c r="B53" s="128"/>
      <c r="C53" s="109" t="s">
        <v>32</v>
      </c>
      <c r="D53" s="99"/>
      <c r="E53" s="102">
        <f t="shared" ref="E53:P53" si="26">E52-E52/(1+$D52/100)</f>
        <v>0</v>
      </c>
      <c r="F53" s="102">
        <f t="shared" si="26"/>
        <v>0</v>
      </c>
      <c r="G53" s="102">
        <f t="shared" si="26"/>
        <v>0</v>
      </c>
      <c r="H53" s="102">
        <f t="shared" si="26"/>
        <v>0</v>
      </c>
      <c r="I53" s="102">
        <f t="shared" si="26"/>
        <v>0</v>
      </c>
      <c r="J53" s="102">
        <f t="shared" si="26"/>
        <v>0</v>
      </c>
      <c r="K53" s="102">
        <f t="shared" si="26"/>
        <v>0</v>
      </c>
      <c r="L53" s="102">
        <f t="shared" si="26"/>
        <v>0</v>
      </c>
      <c r="M53" s="102">
        <f t="shared" si="26"/>
        <v>0</v>
      </c>
      <c r="N53" s="102">
        <f t="shared" si="26"/>
        <v>0</v>
      </c>
      <c r="O53" s="102">
        <f t="shared" si="26"/>
        <v>0</v>
      </c>
      <c r="P53" s="102">
        <f t="shared" si="26"/>
        <v>0</v>
      </c>
      <c r="Q53" s="98"/>
    </row>
    <row r="54" spans="2:17">
      <c r="B54" s="132">
        <f>'3. Kassabudjetti'!B33</f>
        <v>22</v>
      </c>
      <c r="C54" s="130" t="str">
        <f>'3. Kassabudjetti'!C33</f>
        <v xml:space="preserve"> Urakointiostot</v>
      </c>
      <c r="D54" s="93">
        <f>'3. Kassabudjetti'!D33</f>
        <v>24</v>
      </c>
      <c r="E54" s="118">
        <f>'3. Kassabudjetti'!E33</f>
        <v>0</v>
      </c>
      <c r="F54" s="118">
        <f>'3. Kassabudjetti'!F33</f>
        <v>0</v>
      </c>
      <c r="G54" s="118">
        <f>'3. Kassabudjetti'!G33</f>
        <v>0</v>
      </c>
      <c r="H54" s="118">
        <f>'3. Kassabudjetti'!H33</f>
        <v>0</v>
      </c>
      <c r="I54" s="118">
        <f>'3. Kassabudjetti'!I33</f>
        <v>0</v>
      </c>
      <c r="J54" s="118">
        <f>'3. Kassabudjetti'!J33</f>
        <v>0</v>
      </c>
      <c r="K54" s="118">
        <f>'3. Kassabudjetti'!K33</f>
        <v>0</v>
      </c>
      <c r="L54" s="118">
        <f>'3. Kassabudjetti'!L33</f>
        <v>0</v>
      </c>
      <c r="M54" s="118">
        <f>'3. Kassabudjetti'!M33</f>
        <v>0</v>
      </c>
      <c r="N54" s="118">
        <f>'3. Kassabudjetti'!N33</f>
        <v>0</v>
      </c>
      <c r="O54" s="118">
        <f>'3. Kassabudjetti'!O33</f>
        <v>0</v>
      </c>
      <c r="P54" s="118">
        <f>'3. Kassabudjetti'!P33</f>
        <v>0</v>
      </c>
      <c r="Q54" s="101">
        <f>'3. Kassabudjetti'!Q33</f>
        <v>0</v>
      </c>
    </row>
    <row r="55" spans="2:17">
      <c r="B55" s="129"/>
      <c r="C55" s="131" t="s">
        <v>32</v>
      </c>
      <c r="D55" s="96"/>
      <c r="E55" s="97">
        <f>E54-E54/(1+$D54/100)</f>
        <v>0</v>
      </c>
      <c r="F55" s="97">
        <f t="shared" ref="F55:P55" si="27">F54-F54/(1+$D54/100)</f>
        <v>0</v>
      </c>
      <c r="G55" s="97">
        <f t="shared" si="27"/>
        <v>0</v>
      </c>
      <c r="H55" s="97">
        <f t="shared" si="27"/>
        <v>0</v>
      </c>
      <c r="I55" s="97">
        <f t="shared" si="27"/>
        <v>0</v>
      </c>
      <c r="J55" s="97">
        <f t="shared" si="27"/>
        <v>0</v>
      </c>
      <c r="K55" s="97">
        <f t="shared" si="27"/>
        <v>0</v>
      </c>
      <c r="L55" s="97">
        <f t="shared" si="27"/>
        <v>0</v>
      </c>
      <c r="M55" s="97">
        <f t="shared" si="27"/>
        <v>0</v>
      </c>
      <c r="N55" s="97">
        <f t="shared" si="27"/>
        <v>0</v>
      </c>
      <c r="O55" s="97">
        <f t="shared" si="27"/>
        <v>0</v>
      </c>
      <c r="P55" s="97">
        <f t="shared" si="27"/>
        <v>0</v>
      </c>
      <c r="Q55" s="98"/>
    </row>
    <row r="56" spans="2:17">
      <c r="B56" s="133">
        <f>'3. Kassabudjetti'!B34</f>
        <v>23</v>
      </c>
      <c r="C56" s="109" t="str">
        <f>'3. Kassabudjetti'!C34</f>
        <v xml:space="preserve"> Metsätalouden kulut</v>
      </c>
      <c r="D56" s="247">
        <f>'3. Kassabudjetti'!D34</f>
        <v>24</v>
      </c>
      <c r="E56" s="139">
        <f>'3. Kassabudjetti'!E34</f>
        <v>0</v>
      </c>
      <c r="F56" s="139">
        <f>'3. Kassabudjetti'!F34</f>
        <v>0</v>
      </c>
      <c r="G56" s="139">
        <f>'3. Kassabudjetti'!G34</f>
        <v>0</v>
      </c>
      <c r="H56" s="139">
        <f>'3. Kassabudjetti'!H34</f>
        <v>0</v>
      </c>
      <c r="I56" s="139">
        <f>'3. Kassabudjetti'!I34</f>
        <v>0</v>
      </c>
      <c r="J56" s="139">
        <f>'3. Kassabudjetti'!J34</f>
        <v>0</v>
      </c>
      <c r="K56" s="139">
        <f>'3. Kassabudjetti'!K34</f>
        <v>0</v>
      </c>
      <c r="L56" s="139">
        <f>'3. Kassabudjetti'!L34</f>
        <v>0</v>
      </c>
      <c r="M56" s="139">
        <f>'3. Kassabudjetti'!M34</f>
        <v>0</v>
      </c>
      <c r="N56" s="139">
        <f>'3. Kassabudjetti'!N34</f>
        <v>0</v>
      </c>
      <c r="O56" s="139">
        <f>'3. Kassabudjetti'!O34</f>
        <v>0</v>
      </c>
      <c r="P56" s="139">
        <f>'3. Kassabudjetti'!P34</f>
        <v>0</v>
      </c>
      <c r="Q56" s="101">
        <f>'3. Kassabudjetti'!Q34</f>
        <v>0</v>
      </c>
    </row>
    <row r="57" spans="2:17">
      <c r="B57" s="129"/>
      <c r="C57" s="131" t="s">
        <v>32</v>
      </c>
      <c r="D57" s="96"/>
      <c r="E57" s="102">
        <f t="shared" ref="E57:P57" si="28">E56-E56/(1+$D56/100)</f>
        <v>0</v>
      </c>
      <c r="F57" s="102">
        <f t="shared" si="28"/>
        <v>0</v>
      </c>
      <c r="G57" s="102">
        <f t="shared" si="28"/>
        <v>0</v>
      </c>
      <c r="H57" s="102">
        <f t="shared" si="28"/>
        <v>0</v>
      </c>
      <c r="I57" s="102">
        <f t="shared" si="28"/>
        <v>0</v>
      </c>
      <c r="J57" s="102">
        <f t="shared" si="28"/>
        <v>0</v>
      </c>
      <c r="K57" s="102">
        <f t="shared" si="28"/>
        <v>0</v>
      </c>
      <c r="L57" s="102">
        <f t="shared" si="28"/>
        <v>0</v>
      </c>
      <c r="M57" s="102">
        <f t="shared" si="28"/>
        <v>0</v>
      </c>
      <c r="N57" s="102">
        <f t="shared" si="28"/>
        <v>0</v>
      </c>
      <c r="O57" s="102">
        <f t="shared" si="28"/>
        <v>0</v>
      </c>
      <c r="P57" s="102">
        <f t="shared" si="28"/>
        <v>0</v>
      </c>
      <c r="Q57" s="98"/>
    </row>
    <row r="58" spans="2:17">
      <c r="B58" s="133">
        <f>'3. Kassabudjetti'!B35</f>
        <v>24</v>
      </c>
      <c r="C58" s="109" t="str">
        <f>'3. Kassabudjetti'!C35</f>
        <v xml:space="preserve"> Muut yritystoiminnan kulut</v>
      </c>
      <c r="D58" s="93">
        <f>'3. Kassabudjetti'!D35</f>
        <v>24</v>
      </c>
      <c r="E58" s="94">
        <f>'3. Kassabudjetti'!E35</f>
        <v>0</v>
      </c>
      <c r="F58" s="94">
        <f>'3. Kassabudjetti'!F35</f>
        <v>0</v>
      </c>
      <c r="G58" s="94">
        <f>'3. Kassabudjetti'!G35</f>
        <v>0</v>
      </c>
      <c r="H58" s="94">
        <f>'3. Kassabudjetti'!H35</f>
        <v>0</v>
      </c>
      <c r="I58" s="94">
        <f>'3. Kassabudjetti'!I35</f>
        <v>0</v>
      </c>
      <c r="J58" s="94">
        <f>'3. Kassabudjetti'!J35</f>
        <v>0</v>
      </c>
      <c r="K58" s="94">
        <f>'3. Kassabudjetti'!K35</f>
        <v>0</v>
      </c>
      <c r="L58" s="94">
        <f>'3. Kassabudjetti'!L35</f>
        <v>0</v>
      </c>
      <c r="M58" s="94">
        <f>'3. Kassabudjetti'!M35</f>
        <v>0</v>
      </c>
      <c r="N58" s="94">
        <f>'3. Kassabudjetti'!N35</f>
        <v>0</v>
      </c>
      <c r="O58" s="94">
        <f>'3. Kassabudjetti'!O35</f>
        <v>0</v>
      </c>
      <c r="P58" s="94">
        <f>'3. Kassabudjetti'!P35</f>
        <v>0</v>
      </c>
      <c r="Q58" s="101">
        <f>'3. Kassabudjetti'!Q35</f>
        <v>0</v>
      </c>
    </row>
    <row r="59" spans="2:17">
      <c r="B59" s="129"/>
      <c r="C59" s="131" t="s">
        <v>32</v>
      </c>
      <c r="D59" s="154"/>
      <c r="E59" s="97">
        <f t="shared" ref="E59:P63" si="29">E58-E58/(1+$D58/100)</f>
        <v>0</v>
      </c>
      <c r="F59" s="97">
        <f t="shared" si="29"/>
        <v>0</v>
      </c>
      <c r="G59" s="97">
        <f t="shared" si="29"/>
        <v>0</v>
      </c>
      <c r="H59" s="97">
        <f t="shared" si="29"/>
        <v>0</v>
      </c>
      <c r="I59" s="97">
        <f t="shared" si="29"/>
        <v>0</v>
      </c>
      <c r="J59" s="97">
        <f t="shared" si="29"/>
        <v>0</v>
      </c>
      <c r="K59" s="97">
        <f t="shared" si="29"/>
        <v>0</v>
      </c>
      <c r="L59" s="97">
        <f t="shared" si="29"/>
        <v>0</v>
      </c>
      <c r="M59" s="97">
        <f t="shared" si="29"/>
        <v>0</v>
      </c>
      <c r="N59" s="97">
        <f t="shared" si="29"/>
        <v>0</v>
      </c>
      <c r="O59" s="97">
        <f t="shared" si="29"/>
        <v>0</v>
      </c>
      <c r="P59" s="97">
        <f t="shared" si="29"/>
        <v>0</v>
      </c>
      <c r="Q59" s="123"/>
    </row>
    <row r="60" spans="2:17">
      <c r="B60" s="133">
        <f>'3. Kassabudjetti'!B36</f>
        <v>25</v>
      </c>
      <c r="C60" s="109" t="str">
        <f>'3. Kassabudjetti'!C36</f>
        <v xml:space="preserve"> Maatalouden investoinnit</v>
      </c>
      <c r="D60" s="155">
        <f>'3. Kassabudjetti'!D36</f>
        <v>24</v>
      </c>
      <c r="E60" s="155">
        <f>'3. Kassabudjetti'!E36</f>
        <v>0</v>
      </c>
      <c r="F60" s="155">
        <f>'3. Kassabudjetti'!F36</f>
        <v>0</v>
      </c>
      <c r="G60" s="155">
        <f>'3. Kassabudjetti'!G36</f>
        <v>0</v>
      </c>
      <c r="H60" s="155">
        <f>'3. Kassabudjetti'!H36</f>
        <v>0</v>
      </c>
      <c r="I60" s="155">
        <f>'3. Kassabudjetti'!I36</f>
        <v>0</v>
      </c>
      <c r="J60" s="155">
        <f>'3. Kassabudjetti'!J36</f>
        <v>0</v>
      </c>
      <c r="K60" s="155">
        <f>'3. Kassabudjetti'!K36</f>
        <v>0</v>
      </c>
      <c r="L60" s="155">
        <f>'3. Kassabudjetti'!L36</f>
        <v>0</v>
      </c>
      <c r="M60" s="155">
        <f>'3. Kassabudjetti'!M36</f>
        <v>0</v>
      </c>
      <c r="N60" s="155">
        <f>'3. Kassabudjetti'!N36</f>
        <v>0</v>
      </c>
      <c r="O60" s="155">
        <f>'3. Kassabudjetti'!O36</f>
        <v>0</v>
      </c>
      <c r="P60" s="155">
        <f>'3. Kassabudjetti'!P36</f>
        <v>0</v>
      </c>
      <c r="Q60" s="82">
        <f>'3. Kassabudjetti'!Q36</f>
        <v>0</v>
      </c>
    </row>
    <row r="61" spans="2:17">
      <c r="B61" s="129"/>
      <c r="C61" s="131" t="s">
        <v>32</v>
      </c>
      <c r="D61" s="156"/>
      <c r="E61" s="97">
        <f t="shared" si="29"/>
        <v>0</v>
      </c>
      <c r="F61" s="97">
        <f t="shared" si="29"/>
        <v>0</v>
      </c>
      <c r="G61" s="97">
        <f t="shared" si="29"/>
        <v>0</v>
      </c>
      <c r="H61" s="97">
        <f t="shared" si="29"/>
        <v>0</v>
      </c>
      <c r="I61" s="97">
        <f t="shared" si="29"/>
        <v>0</v>
      </c>
      <c r="J61" s="97">
        <f t="shared" si="29"/>
        <v>0</v>
      </c>
      <c r="K61" s="97">
        <f t="shared" si="29"/>
        <v>0</v>
      </c>
      <c r="L61" s="97">
        <f t="shared" si="29"/>
        <v>0</v>
      </c>
      <c r="M61" s="97">
        <f t="shared" si="29"/>
        <v>0</v>
      </c>
      <c r="N61" s="97">
        <f t="shared" si="29"/>
        <v>0</v>
      </c>
      <c r="O61" s="97">
        <f t="shared" si="29"/>
        <v>0</v>
      </c>
      <c r="P61" s="97">
        <f t="shared" si="29"/>
        <v>0</v>
      </c>
      <c r="Q61" s="123"/>
    </row>
    <row r="62" spans="2:17">
      <c r="B62" s="133">
        <f>'3. Kassabudjetti'!B37</f>
        <v>26</v>
      </c>
      <c r="C62" s="109" t="str">
        <f>'3. Kassabudjetti'!C37</f>
        <v xml:space="preserve"> Metsätalouden investoinnit</v>
      </c>
      <c r="D62" s="155">
        <f>'3. Kassabudjetti'!D37</f>
        <v>24</v>
      </c>
      <c r="E62" s="155">
        <f>'3. Kassabudjetti'!E37</f>
        <v>0</v>
      </c>
      <c r="F62" s="155">
        <f>'3. Kassabudjetti'!F37</f>
        <v>0</v>
      </c>
      <c r="G62" s="155">
        <f>'3. Kassabudjetti'!G37</f>
        <v>0</v>
      </c>
      <c r="H62" s="155">
        <f>'3. Kassabudjetti'!H37</f>
        <v>0</v>
      </c>
      <c r="I62" s="155">
        <f>'3. Kassabudjetti'!I37</f>
        <v>0</v>
      </c>
      <c r="J62" s="155">
        <f>'3. Kassabudjetti'!J37</f>
        <v>0</v>
      </c>
      <c r="K62" s="155">
        <f>'3. Kassabudjetti'!K37</f>
        <v>0</v>
      </c>
      <c r="L62" s="155">
        <f>'3. Kassabudjetti'!L37</f>
        <v>0</v>
      </c>
      <c r="M62" s="155">
        <f>'3. Kassabudjetti'!M37</f>
        <v>0</v>
      </c>
      <c r="N62" s="155">
        <f>'3. Kassabudjetti'!N37</f>
        <v>0</v>
      </c>
      <c r="O62" s="155">
        <f>'3. Kassabudjetti'!O37</f>
        <v>0</v>
      </c>
      <c r="P62" s="155">
        <f>'3. Kassabudjetti'!P37</f>
        <v>0</v>
      </c>
      <c r="Q62" s="82">
        <f>'3. Kassabudjetti'!Q37</f>
        <v>0</v>
      </c>
    </row>
    <row r="63" spans="2:17">
      <c r="B63" s="128"/>
      <c r="C63" s="131" t="s">
        <v>32</v>
      </c>
      <c r="D63" s="156"/>
      <c r="E63" s="97">
        <f t="shared" si="29"/>
        <v>0</v>
      </c>
      <c r="F63" s="97">
        <f t="shared" si="29"/>
        <v>0</v>
      </c>
      <c r="G63" s="97">
        <f t="shared" si="29"/>
        <v>0</v>
      </c>
      <c r="H63" s="97">
        <f t="shared" si="29"/>
        <v>0</v>
      </c>
      <c r="I63" s="97">
        <f t="shared" si="29"/>
        <v>0</v>
      </c>
      <c r="J63" s="97">
        <f t="shared" si="29"/>
        <v>0</v>
      </c>
      <c r="K63" s="97">
        <f t="shared" si="29"/>
        <v>0</v>
      </c>
      <c r="L63" s="97">
        <f t="shared" si="29"/>
        <v>0</v>
      </c>
      <c r="M63" s="97">
        <f t="shared" si="29"/>
        <v>0</v>
      </c>
      <c r="N63" s="97">
        <f t="shared" si="29"/>
        <v>0</v>
      </c>
      <c r="O63" s="97">
        <f t="shared" si="29"/>
        <v>0</v>
      </c>
      <c r="P63" s="97">
        <f t="shared" si="29"/>
        <v>0</v>
      </c>
      <c r="Q63" s="123"/>
    </row>
    <row r="64" spans="2:17">
      <c r="B64" s="133">
        <f>'3. Kassabudjetti'!B38</f>
        <v>27</v>
      </c>
      <c r="C64" s="109" t="str">
        <f>'3. Kassabudjetti'!C38</f>
        <v xml:space="preserve"> Muun yritystoiminnan investoinnit</v>
      </c>
      <c r="D64" s="155">
        <f>'3. Kassabudjetti'!D38</f>
        <v>24</v>
      </c>
      <c r="E64" s="155">
        <f>'3. Kassabudjetti'!E38</f>
        <v>0</v>
      </c>
      <c r="F64" s="155">
        <f>'3. Kassabudjetti'!F38</f>
        <v>0</v>
      </c>
      <c r="G64" s="155">
        <f>'3. Kassabudjetti'!G38</f>
        <v>0</v>
      </c>
      <c r="H64" s="155">
        <f>'3. Kassabudjetti'!H38</f>
        <v>0</v>
      </c>
      <c r="I64" s="155">
        <f>'3. Kassabudjetti'!I38</f>
        <v>0</v>
      </c>
      <c r="J64" s="155">
        <f>'3. Kassabudjetti'!J38</f>
        <v>0</v>
      </c>
      <c r="K64" s="155">
        <f>'3. Kassabudjetti'!K38</f>
        <v>0</v>
      </c>
      <c r="L64" s="155">
        <f>'3. Kassabudjetti'!L38</f>
        <v>0</v>
      </c>
      <c r="M64" s="155">
        <f>'3. Kassabudjetti'!M38</f>
        <v>0</v>
      </c>
      <c r="N64" s="155">
        <f>'3. Kassabudjetti'!N38</f>
        <v>0</v>
      </c>
      <c r="O64" s="155">
        <f>'3. Kassabudjetti'!O38</f>
        <v>0</v>
      </c>
      <c r="P64" s="155">
        <f>'3. Kassabudjetti'!P38</f>
        <v>0</v>
      </c>
      <c r="Q64" s="82">
        <f>'3. Kassabudjetti'!Q41</f>
        <v>0</v>
      </c>
    </row>
    <row r="65" spans="2:17">
      <c r="B65" s="129"/>
      <c r="C65" s="131" t="s">
        <v>32</v>
      </c>
      <c r="D65" s="156"/>
      <c r="E65" s="97">
        <f t="shared" ref="E65:P65" si="30">E64-E64/(1+$D64/100)</f>
        <v>0</v>
      </c>
      <c r="F65" s="97">
        <f t="shared" si="30"/>
        <v>0</v>
      </c>
      <c r="G65" s="97">
        <f t="shared" si="30"/>
        <v>0</v>
      </c>
      <c r="H65" s="97">
        <f t="shared" si="30"/>
        <v>0</v>
      </c>
      <c r="I65" s="97">
        <f t="shared" si="30"/>
        <v>0</v>
      </c>
      <c r="J65" s="97">
        <f t="shared" si="30"/>
        <v>0</v>
      </c>
      <c r="K65" s="97">
        <f t="shared" si="30"/>
        <v>0</v>
      </c>
      <c r="L65" s="97">
        <f t="shared" si="30"/>
        <v>0</v>
      </c>
      <c r="M65" s="97">
        <f t="shared" si="30"/>
        <v>0</v>
      </c>
      <c r="N65" s="97">
        <f t="shared" si="30"/>
        <v>0</v>
      </c>
      <c r="O65" s="97">
        <f t="shared" si="30"/>
        <v>0</v>
      </c>
      <c r="P65" s="97">
        <f t="shared" si="30"/>
        <v>0</v>
      </c>
      <c r="Q65" s="123"/>
    </row>
    <row r="66" spans="2:17">
      <c r="B66" s="132">
        <f>'3. Kassabudjetti'!B39</f>
        <v>28</v>
      </c>
      <c r="C66" s="130" t="str">
        <f>'3. Kassabudjetti'!C39</f>
        <v xml:space="preserve"> Muut kiinteät kulut sis. alv</v>
      </c>
      <c r="D66" s="93">
        <f>'3. Kassabudjetti'!D39</f>
        <v>24</v>
      </c>
      <c r="E66" s="94">
        <f>'3. Kassabudjetti'!E39</f>
        <v>0</v>
      </c>
      <c r="F66" s="94">
        <f>'3. Kassabudjetti'!F39</f>
        <v>0</v>
      </c>
      <c r="G66" s="94">
        <f>'3. Kassabudjetti'!G39</f>
        <v>0</v>
      </c>
      <c r="H66" s="94">
        <f>'3. Kassabudjetti'!H39</f>
        <v>0</v>
      </c>
      <c r="I66" s="94">
        <f>'3. Kassabudjetti'!I39</f>
        <v>0</v>
      </c>
      <c r="J66" s="94">
        <f>'3. Kassabudjetti'!J39</f>
        <v>0</v>
      </c>
      <c r="K66" s="94">
        <f>'3. Kassabudjetti'!K39</f>
        <v>0</v>
      </c>
      <c r="L66" s="94">
        <f>'3. Kassabudjetti'!L39</f>
        <v>0</v>
      </c>
      <c r="M66" s="94">
        <f>'3. Kassabudjetti'!M39</f>
        <v>0</v>
      </c>
      <c r="N66" s="94">
        <f>'3. Kassabudjetti'!N39</f>
        <v>0</v>
      </c>
      <c r="O66" s="94">
        <f>'3. Kassabudjetti'!O39</f>
        <v>0</v>
      </c>
      <c r="P66" s="94">
        <f>'3. Kassabudjetti'!P39</f>
        <v>0</v>
      </c>
      <c r="Q66" s="101">
        <f>'3. Kassabudjetti'!Q39</f>
        <v>0</v>
      </c>
    </row>
    <row r="67" spans="2:17">
      <c r="B67" s="129"/>
      <c r="C67" s="131" t="s">
        <v>32</v>
      </c>
      <c r="D67" s="96"/>
      <c r="E67" s="97">
        <f t="shared" ref="E67:P67" si="31">E66-E66/(1+$D66/100)</f>
        <v>0</v>
      </c>
      <c r="F67" s="97">
        <f t="shared" si="31"/>
        <v>0</v>
      </c>
      <c r="G67" s="97">
        <f t="shared" si="31"/>
        <v>0</v>
      </c>
      <c r="H67" s="97">
        <f t="shared" si="31"/>
        <v>0</v>
      </c>
      <c r="I67" s="97">
        <f t="shared" si="31"/>
        <v>0</v>
      </c>
      <c r="J67" s="97">
        <f t="shared" si="31"/>
        <v>0</v>
      </c>
      <c r="K67" s="97">
        <f t="shared" si="31"/>
        <v>0</v>
      </c>
      <c r="L67" s="97">
        <f t="shared" si="31"/>
        <v>0</v>
      </c>
      <c r="M67" s="97">
        <f t="shared" si="31"/>
        <v>0</v>
      </c>
      <c r="N67" s="97">
        <f t="shared" si="31"/>
        <v>0</v>
      </c>
      <c r="O67" s="97">
        <f t="shared" si="31"/>
        <v>0</v>
      </c>
      <c r="P67" s="97">
        <f t="shared" si="31"/>
        <v>0</v>
      </c>
      <c r="Q67" s="98"/>
    </row>
    <row r="68" spans="2:17" ht="12.9" thickBot="1">
      <c r="C68" s="84" t="s">
        <v>36</v>
      </c>
      <c r="D68" s="104"/>
      <c r="E68" s="105">
        <f>E55+E59+E41+E43+E45+E49+E51+E53+E57+E67+E61+E63+E65+E47</f>
        <v>0</v>
      </c>
      <c r="F68" s="105">
        <f t="shared" ref="F68:O68" si="32">F55+F59+F41+F43+F45+F49+F51+F53+F57+F67+F61+F63+F65+F47</f>
        <v>0</v>
      </c>
      <c r="G68" s="105">
        <f t="shared" si="32"/>
        <v>0</v>
      </c>
      <c r="H68" s="105">
        <f t="shared" si="32"/>
        <v>0</v>
      </c>
      <c r="I68" s="105">
        <f t="shared" si="32"/>
        <v>0</v>
      </c>
      <c r="J68" s="105">
        <f t="shared" si="32"/>
        <v>0</v>
      </c>
      <c r="K68" s="105">
        <f t="shared" si="32"/>
        <v>0</v>
      </c>
      <c r="L68" s="105">
        <f>L55+L59+L41+L43+L45+L49+L51+L53+L57+L67+L61+L63+L65+L47</f>
        <v>0</v>
      </c>
      <c r="M68" s="105">
        <f t="shared" si="32"/>
        <v>0</v>
      </c>
      <c r="N68" s="105">
        <f t="shared" si="32"/>
        <v>0</v>
      </c>
      <c r="O68" s="105">
        <f t="shared" si="32"/>
        <v>0</v>
      </c>
      <c r="P68" s="105">
        <f>P55+P59+P41+P43+P45+P49+P51+P53+P57+P67+P61+P63+P65+P47</f>
        <v>0</v>
      </c>
      <c r="Q68" s="106">
        <f>SUM(E68:P68)</f>
        <v>0</v>
      </c>
    </row>
    <row r="69" spans="2:17">
      <c r="C69" s="88"/>
      <c r="D69" s="88"/>
      <c r="E69" s="107"/>
      <c r="F69" s="107"/>
      <c r="G69" s="107"/>
      <c r="H69" s="107"/>
      <c r="I69" s="107"/>
      <c r="J69" s="107"/>
      <c r="K69" s="107"/>
      <c r="L69" s="107"/>
      <c r="M69" s="107"/>
      <c r="N69" s="107"/>
      <c r="O69" s="107"/>
      <c r="P69" s="107"/>
      <c r="Q69" s="108"/>
    </row>
    <row r="70" spans="2:17" ht="12.9" thickBot="1">
      <c r="C70" s="109" t="s">
        <v>37</v>
      </c>
      <c r="D70" s="88"/>
      <c r="E70" s="110">
        <f>E37-E68</f>
        <v>0</v>
      </c>
      <c r="F70" s="110">
        <f t="shared" ref="F70:P70" si="33">F37-F68</f>
        <v>0</v>
      </c>
      <c r="G70" s="110">
        <f t="shared" si="33"/>
        <v>0</v>
      </c>
      <c r="H70" s="110">
        <f t="shared" si="33"/>
        <v>0</v>
      </c>
      <c r="I70" s="110">
        <f t="shared" si="33"/>
        <v>0</v>
      </c>
      <c r="J70" s="110">
        <f t="shared" si="33"/>
        <v>0</v>
      </c>
      <c r="K70" s="110">
        <f t="shared" si="33"/>
        <v>0</v>
      </c>
      <c r="L70" s="110">
        <f t="shared" si="33"/>
        <v>0</v>
      </c>
      <c r="M70" s="110">
        <f t="shared" si="33"/>
        <v>0</v>
      </c>
      <c r="N70" s="110">
        <f t="shared" si="33"/>
        <v>0</v>
      </c>
      <c r="O70" s="110">
        <f t="shared" si="33"/>
        <v>0</v>
      </c>
      <c r="P70" s="110">
        <f t="shared" si="33"/>
        <v>0</v>
      </c>
      <c r="Q70" s="111"/>
    </row>
  </sheetData>
  <sheetProtection algorithmName="SHA-512" hashValue="o2fV/TH9PAh+URR65GyjXX1qHHOik4ydjtX5GXYVfENpSlcv6J3N3y4Wd4E8+fgnbSE0keLnXGkG3Q0bRmw3yA==" saltValue="jGruFNibuFTXP0kIPoG5eg==" spinCount="100000" sheet="1" objects="1" scenarios="1" selectLockedCells="1" selectUnlockedCells="1"/>
  <pageMargins left="0.7" right="0.7" top="0.75" bottom="0.75" header="0.3" footer="0.3"/>
  <pageSetup paperSize="9" orientation="portrait" verticalDpi="4"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4</vt:i4>
      </vt:variant>
      <vt:variant>
        <vt:lpstr>Nimetyt alueet</vt:lpstr>
      </vt:variant>
      <vt:variant>
        <vt:i4>4</vt:i4>
      </vt:variant>
    </vt:vector>
  </HeadingPairs>
  <TitlesOfParts>
    <vt:vector size="8" baseType="lpstr">
      <vt:lpstr>1. Tuotantotulot ja -menot</vt:lpstr>
      <vt:lpstr>2. Yleiskulut</vt:lpstr>
      <vt:lpstr>3. Kassabudjetti</vt:lpstr>
      <vt:lpstr>Aputaulu</vt:lpstr>
      <vt:lpstr>'1. Tuotantotulot ja -menot'!Tulostusalue</vt:lpstr>
      <vt:lpstr>'2. Yleiskulut'!Tulostusalue</vt:lpstr>
      <vt:lpstr>'3. Kassabudjetti'!Tulostusalue</vt:lpstr>
      <vt:lpstr>'3. Kassabudjetti'!Tulostusotsikot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Päivitys 22.5.2017</dc:title>
  <dc:creator>Yritystulkki</dc:creator>
  <cp:keywords>KassaAgri</cp:keywords>
  <cp:lastModifiedBy>Yritystulkki</cp:lastModifiedBy>
  <cp:lastPrinted>2024-01-16T14:31:07Z</cp:lastPrinted>
  <dcterms:created xsi:type="dcterms:W3CDTF">2000-01-05T18:21:55Z</dcterms:created>
  <dcterms:modified xsi:type="dcterms:W3CDTF">2024-02-05T08:45:53Z</dcterms:modified>
</cp:coreProperties>
</file>