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D:\Dropbox\Yritystulkki\Päivitykset 2024\YT22 240302 Maaliskuu\"/>
    </mc:Choice>
  </mc:AlternateContent>
  <xr:revisionPtr revIDLastSave="0" documentId="13_ncr:1_{765BCD72-C340-45BC-B3EC-A64DC1A8433A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03" yWindow="-103" windowWidth="33120" windowHeight="1812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<sst xmlns="http://schemas.openxmlformats.org/spreadsheetml/2006/main" count="1635" uniqueCount="765">
  <si>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</si>
  <si>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</si>
  <si>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</si>
  <si>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</si>
  <si>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</si>
  <si>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</si>
  <si>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</si>
  <si>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</si>
  <si>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</si>
  <si>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</si>
  <si>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</si>
  <si>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</si>
  <si>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</si>
  <si>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</si>
  <si>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</si>
  <si>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</si>
  <si>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</si>
  <si>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</si>
  <si>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</si>
  <si>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</si>
  <si>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</si>
  <si>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</si>
  <si>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</si>
  <si>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</si>
  <si>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</si>
  <si>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</si>
  <si>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</si>
  <si>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</si>
  <si>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</si>
  <si>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</si>
  <si>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</si>
  <si>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</si>
  <si>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</si>
  <si>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</si>
  <si>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</si>
  <si>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</si>
  <si>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</si>
  <si>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</si>
  <si>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</si>
  <si>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</si>
  <si>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</si>
  <si>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</si>
  <si>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</si>
  <si>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</si>
  <si>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</si>
  <si>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</si>
  <si>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</si>
  <si>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</si>
  <si>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</si>
  <si>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</si>
  <si>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</si>
  <si>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</si>
  <si>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</si>
  <si>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</si>
  <si>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</si>
  <si>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</si>
  <si>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</si>
  <si>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</si>
  <si>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</si>
  <si>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</si>
  <si>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</si>
  <si>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</si>
  <si>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</si>
  <si>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</si>
  <si>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</si>
  <si>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</si>
  <si>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</si>
  <si>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</si>
  <si>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</si>
  <si>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</si>
  <si>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</si>
  <si>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</si>
  <si>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</si>
  <si>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</si>
  <si>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</si>
  <si>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</si>
  <si>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</si>
  <si>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</si>
  <si>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</si>
  <si>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</si>
  <si>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</si>
  <si>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</si>
  <si>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</si>
  <si>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</si>
  <si>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</si>
  <si>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</si>
  <si>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</si>
  <si>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</si>
  <si>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</si>
  <si>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</si>
  <si>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</si>
  <si>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</si>
  <si>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</si>
  <si>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</si>
  <si>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</si>
  <si>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</si>
  <si>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</si>
  <si>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</si>
  <si>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</si>
  <si>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</si>
  <si>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</si>
  <si>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</si>
  <si>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</si>
  <si>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</si>
  <si>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</si>
  <si>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</si>
  <si>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</si>
  <si>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</si>
  <si>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</si>
  <si>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</si>
  <si>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</si>
  <si>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</si>
  <si>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</si>
  <si>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</si>
  <si>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</si>
  <si>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</si>
  <si>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</si>
  <si>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</si>
  <si>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</si>
  <si>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</si>
  <si>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</si>
  <si>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</si>
  <si>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</si>
  <si>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</si>
  <si>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</si>
  <si>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</si>
  <si>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</si>
  <si>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</si>
  <si>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</si>
  <si>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</si>
  <si>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</si>
  <si>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</si>
  <si>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</si>
  <si>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</si>
  <si>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</si>
  <si>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</si>
  <si>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</si>
  <si>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</si>
  <si>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</si>
  <si>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</si>
  <si>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</si>
  <si>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</si>
  <si>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</si>
  <si>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</si>
  <si>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</si>
  <si>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</si>
  <si>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</si>
  <si>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</si>
  <si>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</si>
  <si>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</si>
  <si>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</si>
  <si>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</si>
  <si>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</si>
  <si>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</si>
  <si>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</si>
  <si>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</si>
  <si>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</si>
  <si>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</si>
  <si>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</si>
  <si>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</si>
  <si>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</si>
  <si>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</si>
  <si>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</si>
  <si>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</si>
  <si>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</si>
  <si>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</si>
  <si>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</si>
  <si>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</si>
  <si>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</si>
  <si>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</si>
  <si>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</si>
  <si>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</si>
  <si>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</si>
  <si>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</si>
  <si>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</si>
  <si>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</si>
  <si>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</si>
  <si>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</si>
  <si>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</si>
  <si>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</si>
  <si>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</si>
  <si>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</si>
  <si>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</si>
  <si>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</si>
  <si>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</si>
  <si>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</si>
  <si>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</si>
  <si>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</si>
  <si>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</si>
  <si>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</si>
  <si>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</si>
  <si>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</si>
  <si>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</si>
  <si>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</si>
  <si>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</si>
  <si>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</si>
  <si>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</si>
  <si>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</si>
  <si>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</si>
  <si>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</si>
  <si>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</si>
  <si>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</si>
  <si>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</si>
  <si>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</si>
  <si>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</si>
  <si>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</si>
  <si>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</si>
  <si>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</si>
  <si>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</si>
  <si>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</si>
  <si>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</si>
  <si>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</si>
  <si>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</si>
  <si>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</si>
  <si>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</si>
  <si>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</si>
  <si>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</si>
  <si>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</si>
  <si>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</si>
  <si>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</si>
  <si>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</si>
  <si>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</si>
  <si>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</si>
  <si>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</si>
  <si>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</si>
  <si>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</si>
  <si>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</si>
  <si>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</si>
  <si>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</si>
  <si>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</si>
  <si>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</si>
  <si>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</si>
  <si>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</si>
  <si>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</si>
  <si>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</si>
  <si>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</si>
  <si>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</si>
  <si>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</si>
  <si>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</si>
  <si>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</si>
  <si>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</si>
  <si>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</si>
  <si>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</si>
  <si>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</si>
  <si>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</si>
  <si>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</si>
  <si>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</si>
  <si>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</si>
  <si>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</si>
  <si>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</si>
  <si>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</si>
  <si>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</si>
  <si>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</si>
  <si>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</si>
  <si>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</si>
  <si>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</si>
  <si>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</si>
  <si>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</si>
  <si>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</si>
  <si>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</si>
  <si>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</si>
  <si>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</si>
  <si>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</si>
  <si>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</si>
  <si>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</si>
  <si>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</si>
  <si>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</si>
  <si>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</si>
  <si>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</si>
  <si>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</si>
  <si>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</si>
  <si>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</si>
  <si>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</si>
  <si>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</si>
  <si>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</si>
  <si>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</si>
  <si>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</si>
  <si>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</si>
  <si>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</si>
  <si>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</si>
  <si>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</si>
  <si>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</si>
  <si>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</si>
  <si>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</si>
  <si>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</si>
  <si>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</si>
  <si>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</si>
  <si>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</si>
  <si>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</si>
  <si>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</si>
  <si>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</si>
  <si>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</si>
  <si>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</si>
  <si>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</si>
  <si>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</si>
  <si>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</si>
  <si>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</si>
  <si>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</si>
  <si>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</si>
  <si>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</si>
  <si>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</si>
  <si>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</si>
  <si>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</si>
  <si>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</si>
  <si>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</si>
  <si>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</si>
  <si>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</si>
  <si>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</si>
  <si>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</si>
  <si>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</si>
  <si>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</si>
  <si>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</si>
  <si>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</si>
  <si>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</si>
  <si>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</si>
  <si>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</si>
  <si>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</si>
  <si>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</si>
  <si>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</si>
  <si>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</si>
  <si>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</si>
  <si>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</si>
  <si>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</si>
  <si>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</si>
  <si>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</si>
  <si>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</si>
  <si>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</si>
  <si>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</si>
  <si>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</si>
  <si>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</si>
  <si>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</si>
  <si>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</si>
  <si>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</si>
  <si>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</si>
  <si>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</si>
  <si>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</si>
  <si>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</si>
  <si>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</si>
  <si>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</si>
  <si>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</si>
  <si>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</si>
  <si>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</si>
  <si>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</si>
  <si>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</si>
  <si>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</si>
  <si>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</si>
  <si>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</si>
  <si>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</si>
  <si>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</si>
  <si>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</si>
  <si>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</si>
  <si>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</si>
  <si>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</si>
  <si>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</si>
  <si>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</si>
  <si>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</si>
  <si>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</si>
  <si>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</si>
  <si>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</si>
  <si>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</si>
  <si>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</si>
  <si>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</si>
  <si>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</si>
  <si>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</si>
  <si>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</si>
  <si>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</si>
  <si>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</si>
  <si>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</si>
  <si>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</si>
  <si>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</si>
  <si>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</si>
  <si>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</si>
  <si>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</si>
  <si>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</si>
  <si>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</si>
  <si>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</si>
  <si>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</si>
  <si>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</si>
  <si>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</si>
  <si>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</si>
  <si>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</si>
  <si>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</si>
  <si>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</si>
  <si>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</si>
  <si>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</si>
  <si>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</si>
  <si>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</si>
  <si>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</si>
  <si>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</si>
  <si>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</si>
  <si>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</si>
  <si>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</si>
  <si>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</si>
  <si>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</si>
  <si>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</si>
  <si>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</si>
  <si>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</si>
  <si>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</si>
  <si>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</si>
  <si>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</si>
  <si>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</si>
  <si>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</si>
  <si>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</si>
  <si>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</si>
  <si>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</si>
  <si>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</si>
  <si>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</si>
  <si>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</si>
  <si>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</si>
  <si>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</si>
  <si>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</si>
  <si>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</si>
  <si>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</si>
  <si>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</si>
  <si>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</si>
  <si>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</si>
  <si>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</si>
  <si>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</si>
  <si>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</si>
  <si>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</si>
  <si>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</si>
  <si>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</si>
  <si>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</si>
  <si>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</si>
  <si>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</si>
  <si>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</si>
  <si>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</si>
  <si>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</si>
  <si>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</si>
  <si>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</si>
  <si>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</si>
  <si>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</si>
  <si>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</si>
  <si>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</si>
  <si>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</si>
  <si>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</si>
  <si>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</si>
  <si>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</si>
  <si>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</si>
  <si>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</si>
  <si>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</si>
  <si>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</si>
  <si>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</si>
  <si>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</si>
  <si>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</si>
  <si>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</si>
  <si>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</si>
  <si>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</si>
  <si>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</si>
  <si>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</si>
  <si>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</si>
  <si>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</si>
  <si>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</si>
  <si>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</si>
  <si>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</si>
  <si>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</si>
  <si>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</si>
  <si>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</si>
  <si>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</si>
  <si>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</si>
  <si>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</si>
  <si>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</si>
  <si>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</si>
  <si>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</si>
  <si>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</si>
  <si>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</si>
  <si>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</si>
  <si>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</si>
  <si>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</si>
  <si>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</si>
  <si>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</si>
  <si>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</si>
  <si>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</si>
  <si>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</si>
  <si>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</si>
  <si>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</si>
  <si>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</si>
  <si>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</si>
  <si>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</si>
  <si>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</si>
  <si>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</si>
  <si>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</si>
  <si>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</si>
  <si>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</si>
  <si>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</si>
  <si>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</si>
  <si>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</si>
  <si>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</si>
  <si>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</si>
  <si>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</si>
  <si>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</si>
  <si>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</si>
  <si>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</si>
  <si>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</si>
  <si>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</si>
  <si>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</si>
  <si>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</si>
  <si>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</si>
  <si>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</si>
  <si>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</si>
  <si>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</si>
  <si>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</si>
  <si>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</si>
  <si>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</si>
  <si>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</si>
  <si>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</si>
  <si>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</si>
  <si>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</si>
  <si>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</si>
  <si>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</si>
  <si>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</si>
  <si>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</si>
  <si>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</si>
  <si>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</si>
  <si>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</si>
  <si>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</si>
  <si>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</si>
  <si>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</si>
  <si>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</si>
  <si>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</si>
  <si>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</si>
  <si>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</si>
  <si>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</si>
  <si>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</si>
  <si>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</si>
  <si>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</si>
  <si>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</si>
  <si>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</si>
  <si>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</si>
  <si>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</si>
  <si>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</si>
  <si>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</si>
  <si>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</si>
  <si>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</si>
  <si>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</si>
  <si>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</si>
  <si>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</si>
  <si>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</si>
  <si>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</si>
  <si>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</si>
  <si>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</si>
  <si>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</si>
  <si>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</si>
  <si>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</si>
  <si>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</si>
  <si>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</si>
  <si>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</si>
  <si>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</si>
  <si>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</si>
  <si>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</si>
  <si>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</si>
  <si>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</si>
  <si>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</si>
  <si>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</si>
  <si>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</si>
  <si>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</si>
  <si>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</si>
  <si>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</si>
  <si>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</si>
  <si>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</si>
  <si>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</si>
  <si>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</si>
  <si>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</si>
  <si>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</si>
  <si>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</si>
  <si>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</si>
  <si>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</si>
  <si>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</si>
  <si>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</si>
  <si>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</si>
  <si>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</si>
  <si>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</si>
  <si>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</si>
  <si>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</si>
  <si>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</si>
  <si>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</si>
  <si>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</si>
  <si>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</si>
  <si>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</si>
  <si>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</si>
  <si>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</si>
  <si>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</si>
  <si>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</si>
  <si>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</si>
  <si>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</si>
  <si>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</si>
  <si>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</si>
  <si>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</si>
  <si>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</si>
  <si>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</si>
  <si>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</si>
  <si>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</si>
  <si>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</si>
  <si>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</si>
  <si>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</si>
  <si>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</si>
  <si>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</si>
  <si>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</si>
  <si>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</si>
  <si>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</si>
  <si>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</si>
  <si>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</si>
  <si>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</si>
  <si>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</si>
  <si>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</si>
  <si>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</si>
  <si>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</si>
  <si>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</si>
  <si>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</si>
  <si>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</si>
  <si>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</si>
  <si>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</si>
  <si>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</si>
  <si>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</si>
  <si>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</si>
  <si>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</si>
  <si>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</si>
  <si>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</si>
  <si>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</si>
  <si>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</si>
  <si>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</si>
  <si>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</si>
  <si>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</si>
  <si>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</si>
  <si>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</si>
  <si>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</si>
  <si>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</si>
  <si>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</si>
  <si>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</si>
  <si>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</si>
  <si>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</si>
  <si>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</si>
  <si>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</si>
  <si>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</si>
  <si>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</si>
  <si>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</si>
  <si>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</si>
  <si>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</si>
  <si>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</si>
  <si>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</si>
  <si>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</si>
  <si>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</si>
  <si>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</si>
  <si>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</si>
  <si>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</si>
  <si>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</si>
  <si>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</si>
  <si>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</si>
  <si>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</si>
  <si>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</si>
  <si>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</si>
  <si>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</si>
  <si>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</si>
  <si>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</si>
  <si>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</si>
  <si>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</si>
  <si>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</si>
  <si>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</si>
  <si>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</si>
  <si>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</si>
  <si>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</si>
  <si>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</si>
  <si>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</si>
  <si>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</si>
  <si>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</si>
  <si>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</si>
  <si>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</si>
  <si>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</si>
  <si>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</si>
  <si>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</si>
  <si>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</si>
  <si>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</si>
  <si>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</si>
  <si>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</si>
  <si>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</si>
  <si>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</si>
  <si>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</si>
  <si>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</si>
  <si>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</si>
  <si>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</si>
  <si>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</si>
  <si>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</si>
  <si>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</si>
  <si>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</si>
  <si>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</si>
  <si>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</si>
  <si>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</si>
  <si>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</si>
  <si>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</si>
  <si>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</si>
  <si>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</si>
  <si>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</si>
  <si>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</si>
  <si>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</si>
  <si>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</si>
  <si>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</si>
  <si>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</si>
  <si>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</si>
  <si>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</si>
  <si>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</si>
  <si>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</si>
  <si>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</si>
  <si>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</si>
  <si>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</si>
  <si>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</si>
  <si>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</si>
  <si>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</si>
  <si>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</si>
  <si>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</si>
  <si>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</si>
  <si>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</si>
  <si>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</si>
  <si>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</si>
  <si>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</si>
  <si>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</si>
  <si>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</si>
  <si>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</si>
  <si>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</si>
  <si>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</si>
  <si>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</si>
  <si>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</si>
  <si>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</si>
  <si>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</si>
  <si>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</si>
  <si>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</si>
  <si>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</si>
  <si>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</si>
  <si>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</si>
  <si>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</si>
  <si>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</si>
  <si>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</si>
  <si>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</si>
  <si>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</si>
  <si>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</si>
  <si>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</si>
  <si>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</si>
  <si>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</si>
  <si>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</si>
  <si>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</si>
  <si>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</si>
  <si>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</si>
  <si>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</si>
  <si>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</si>
  <si>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</si>
  <si>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</si>
  <si>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</si>
  <si>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</si>
  <si>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</si>
  <si>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</si>
  <si>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</si>
  <si>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</si>
  <si>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</si>
  <si>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</si>
  <si>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</si>
  <si>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</si>
  <si>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</si>
  <si>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</si>
  <si>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</si>
  <si>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</si>
  <si>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>Yritystulkin tarjoaa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</si>
  <si>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</si>
  <si>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</si>
  <si>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</si>
  <si>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</si>
  <si>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Lappeenrannan kaupunki, Wirma yrityspalvelut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</si>
</sst>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8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3" fontId="87" fillId="13" borderId="64" xfId="0" applyNumberFormat="1" applyFont="1" applyFill="1" applyBorder="1" applyAlignment="1">
      <alignment horizontal="center" vertical="center"/>
    </xf>
    <xf numFmtId="1" fontId="87" fillId="13" borderId="64" xfId="0" applyNumberFormat="1" applyFont="1" applyFill="1" applyBorder="1" applyAlignment="1">
      <alignment horizontal="center" vertical="center"/>
    </xf>
    <xf numFmtId="164" fontId="87" fillId="13" borderId="64" xfId="0" applyNumberFormat="1" applyFont="1" applyFill="1" applyBorder="1" applyAlignment="1">
      <alignment horizontal="center" vertical="center"/>
    </xf>
    <xf numFmtId="0" fontId="87" fillId="13" borderId="49" xfId="0" applyFont="1" applyFill="1" applyBorder="1" applyAlignment="1">
      <alignment vertical="center"/>
    </xf>
    <xf numFmtId="0" fontId="87" fillId="13" borderId="32" xfId="0" applyFont="1" applyFill="1" applyBorder="1" applyAlignment="1">
      <alignment horizontal="left" vertical="center"/>
    </xf>
    <xf numFmtId="3" fontId="87" fillId="13" borderId="32" xfId="0" applyNumberFormat="1" applyFont="1" applyFill="1" applyBorder="1" applyAlignment="1">
      <alignment horizontal="center" vertical="center"/>
    </xf>
    <xf numFmtId="1" fontId="87" fillId="13" borderId="32" xfId="0" applyNumberFormat="1" applyFont="1" applyFill="1" applyBorder="1" applyAlignment="1">
      <alignment horizontal="center" vertical="center"/>
    </xf>
    <xf numFmtId="164" fontId="87" fillId="13" borderId="23" xfId="0" applyNumberFormat="1" applyFont="1" applyFill="1" applyBorder="1" applyAlignment="1">
      <alignment horizontal="center" vertical="center"/>
    </xf>
    <xf numFmtId="3" fontId="87" fillId="13" borderId="16" xfId="0" applyNumberFormat="1" applyFont="1" applyFill="1" applyBorder="1" applyAlignment="1">
      <alignment horizontal="center" vertical="center"/>
    </xf>
    <xf numFmtId="3" fontId="87" fillId="13" borderId="23" xfId="0" applyNumberFormat="1" applyFont="1" applyFill="1" applyBorder="1" applyAlignment="1">
      <alignment horizontal="center" vertical="center"/>
    </xf>
    <xf numFmtId="3" fontId="87" fillId="13" borderId="53" xfId="0" applyNumberFormat="1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vertical="center"/>
      <protection locked="0"/>
    </xf>
    <xf numFmtId="0" fontId="5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left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11" fillId="0" borderId="46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27" xfId="0" applyFont="1" applyFill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>
      <alignment horizontal="center" vertical="center"/>
    </xf>
    <xf numFmtId="0" fontId="85" fillId="13" borderId="1" xfId="0" applyFont="1" applyFill="1" applyBorder="1" applyAlignment="1">
      <alignment horizontal="center" vertical="center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45" xfId="0" applyFont="1" applyBorder="1" applyAlignment="1">
      <alignment horizontal="left" vertical="center" wrapText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11" fillId="0" borderId="45" xfId="0" quotePrefix="1" applyFont="1" applyBorder="1" applyAlignment="1">
      <alignment horizontal="left" vertical="center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11" fillId="0" borderId="20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0" fontId="11" fillId="0" borderId="263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center" vertical="center"/>
      <protection hidden="1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3" fontId="10" fillId="0" borderId="0" xfId="0" applyNumberFormat="1" applyFont="1" applyAlignment="1">
      <alignment horizontal="right"/>
    </xf>
    <xf numFmtId="0" fontId="43" fillId="0" borderId="20" xfId="0" applyFont="1" applyBorder="1" applyAlignment="1">
      <alignment horizontal="left" vertical="center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>
      <alignment horizontal="center" vertical="center"/>
    </xf>
    <xf numFmtId="164" fontId="59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167" fontId="14" fillId="5" borderId="139" xfId="0" applyNumberFormat="1" applyFont="1" applyFill="1" applyBorder="1" applyAlignment="1">
      <alignment horizontal="center" vertical="center"/>
    </xf>
    <xf numFmtId="164" fontId="14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right" shrinkToFit="1"/>
      <protection hidden="1"/>
    </xf>
    <xf numFmtId="167" fontId="59" fillId="5" borderId="139" xfId="0" applyNumberFormat="1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85" fillId="13" borderId="211" xfId="0" applyFont="1" applyFill="1" applyBorder="1" applyAlignment="1">
      <alignment horizontal="center" vertical="center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85" fillId="13" borderId="215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0" fillId="0" borderId="0" xfId="0" applyFont="1" applyAlignment="1">
      <alignment horizontal="center" vertical="center"/>
    </xf>
    <xf numFmtId="164" fontId="59" fillId="5" borderId="139" xfId="0" applyNumberFormat="1" applyFont="1" applyFill="1" applyBorder="1" applyAlignment="1">
      <alignment horizontal="center" vertical="center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0" fontId="85" fillId="13" borderId="170" xfId="0" applyFont="1" applyFill="1" applyBorder="1" applyAlignment="1" applyProtection="1">
      <alignment horizont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0" fontId="85" fillId="13" borderId="0" xfId="0" applyFont="1" applyFill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1" xfId="0" applyFont="1" applyFill="1" applyBorder="1" applyAlignment="1" applyProtection="1">
      <alignment horizont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3" fontId="11" fillId="0" borderId="0" xfId="0" applyNumberFormat="1" applyFont="1" applyAlignment="1" applyProtection="1">
      <alignment horizontal="center" vertical="center"/>
      <protection hidden="1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jpe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28" Type="http://schemas.openxmlformats.org/officeDocument/2006/relationships/image" Target="../media/image128.jpeg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10887</xdr:colOff>
      <xdr:row>10</xdr:row>
      <xdr:rowOff>130628</xdr:rowOff>
    </xdr:from>
    <xdr:ext cx="2906484" cy="3143157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6473" y="2416628"/>
          <a:ext cx="2906484" cy="3143157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8</xdr:col>
      <xdr:colOff>255814</xdr:colOff>
      <xdr:row>5</xdr:row>
      <xdr:rowOff>48986</xdr:rowOff>
    </xdr:from>
    <xdr:to>
      <xdr:col>10</xdr:col>
      <xdr:colOff>308684</xdr:colOff>
      <xdr:row>8</xdr:row>
      <xdr:rowOff>124751</xdr:rowOff>
    </xdr:to>
    <xdr:pic>
      <xdr:nvPicPr>
        <xdr:cNvPr id="55" name="Kuva 54">
          <a:extLst>
            <a:ext uri="{FF2B5EF4-FFF2-40B4-BE49-F238E27FC236}">
              <a16:creationId xmlns:a16="http://schemas.microsoft.com/office/drawing/2014/main" id="{2A72CDE9-112A-2BE0-DBE4-723C70843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8471" y="1121229"/>
          <a:ext cx="1223084" cy="7452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  <xdr:twoCellAnchor editAs="oneCell">
    <xdr:from>
      <xdr:col>13</xdr:col>
      <xdr:colOff>201386</xdr:colOff>
      <xdr:row>1</xdr:row>
      <xdr:rowOff>5443</xdr:rowOff>
    </xdr:from>
    <xdr:to>
      <xdr:col>15</xdr:col>
      <xdr:colOff>1</xdr:colOff>
      <xdr:row>3</xdr:row>
      <xdr:rowOff>8461</xdr:rowOff>
    </xdr:to>
    <xdr:pic>
      <xdr:nvPicPr>
        <xdr:cNvPr id="29" name="Kuva 28">
          <a:extLst>
            <a:ext uri="{FF2B5EF4-FFF2-40B4-BE49-F238E27FC236}">
              <a16:creationId xmlns:a16="http://schemas.microsoft.com/office/drawing/2014/main" id="{69F49F1A-D856-48E2-9E9A-61E3AD797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63286"/>
          <a:ext cx="674915" cy="4112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29319" y="1759076"/>
          <a:ext cx="386789" cy="4468766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T14" sqref="T14"/>
    </sheetView>
  </sheetViews>
  <sheetFormatPr defaultRowHeight="12.45"/>
  <cols>
    <col min="1" max="1" width="3.69140625" customWidth="1"/>
    <col min="2" max="2" width="9.07421875" style="38" customWidth="1"/>
    <col min="3" max="3" width="2.53515625" style="38" customWidth="1"/>
    <col min="4" max="4" width="36.53515625" customWidth="1"/>
    <col min="5" max="5" width="2.84375" customWidth="1"/>
    <col min="6" max="6" width="41.84375" customWidth="1"/>
    <col min="7" max="7" width="4.3046875" customWidth="1"/>
    <col min="8" max="9" width="7.3046875" customWidth="1"/>
    <col min="12" max="12" width="10" customWidth="1"/>
  </cols>
  <sheetData>
    <row r="1" spans="2:17" ht="12.75" customHeight="1">
      <c r="I1" s="83"/>
    </row>
    <row r="2" spans="2:17" ht="12.75" customHeight="1">
      <c r="H2" s="1738"/>
      <c r="I2" s="1738"/>
    </row>
    <row r="3" spans="2:17" ht="14.15">
      <c r="D3" s="1747" t="s">
        <v>443</v>
      </c>
      <c r="E3" s="1748"/>
      <c r="F3" s="1748"/>
      <c r="H3" s="1738"/>
      <c r="I3" s="1738"/>
    </row>
    <row r="4" spans="2:17">
      <c r="B4" s="40"/>
      <c r="C4" s="40"/>
      <c r="D4" s="1"/>
    </row>
    <row r="5" spans="2:17" ht="33" customHeight="1">
      <c r="F5" s="517"/>
      <c r="H5" s="980"/>
      <c r="I5" s="1749" t="s">
        <v>759</v>
      </c>
      <c r="J5" s="1749"/>
      <c r="K5" s="1749"/>
      <c r="L5" s="1749"/>
    </row>
    <row r="6" spans="2:17" ht="10.199999999999999" customHeight="1">
      <c r="H6" s="1179"/>
      <c r="I6" s="445"/>
      <c r="J6" s="1179"/>
      <c r="K6" s="1179"/>
      <c r="L6" s="1179"/>
    </row>
    <row r="7" spans="2:17" ht="33" customHeight="1">
      <c r="B7" s="40" t="s">
        <v>0</v>
      </c>
      <c r="F7" s="517"/>
      <c r="H7" s="1742" t="s">
        <v>764</v>
      </c>
      <c r="I7" s="1742"/>
      <c r="J7" s="1742"/>
      <c r="K7" s="1742"/>
      <c r="L7" s="1742"/>
    </row>
    <row r="8" spans="2:17" ht="10.199999999999999" customHeight="1"/>
    <row r="9" spans="2:17" ht="33" customHeight="1">
      <c r="F9" s="517"/>
      <c r="N9" s="249"/>
    </row>
    <row r="10" spans="2:17" ht="10.199999999999999" customHeight="1"/>
    <row r="11" spans="2:17" ht="33" customHeight="1">
      <c r="F11" s="517"/>
      <c r="I11" s="1735"/>
      <c r="J11" s="1736"/>
      <c r="L11" s="249"/>
    </row>
    <row r="12" spans="2:17" ht="10.199999999999999" customHeight="1"/>
    <row r="13" spans="2:17" ht="33" customHeight="1">
      <c r="F13" s="517"/>
    </row>
    <row r="14" spans="2:17" ht="10.199999999999999" customHeight="1">
      <c r="I14" s="1744"/>
      <c r="J14" s="1744"/>
      <c r="K14" s="1744"/>
      <c r="L14" s="1744"/>
      <c r="Q14" t="s">
        <v>0</v>
      </c>
    </row>
    <row r="15" spans="2:17" ht="33" customHeight="1">
      <c r="F15" s="517"/>
      <c r="I15" s="1744"/>
      <c r="J15" s="1744"/>
      <c r="K15" s="1744"/>
      <c r="L15" s="1744"/>
      <c r="N15" s="1" t="s">
        <v>0</v>
      </c>
    </row>
    <row r="16" spans="2:17" ht="10.199999999999999" customHeight="1">
      <c r="H16" s="1"/>
      <c r="I16" s="1744"/>
      <c r="J16" s="1744"/>
      <c r="K16" s="1744"/>
      <c r="L16" s="1744"/>
    </row>
    <row r="17" spans="2:13" ht="33" customHeight="1">
      <c r="F17" s="517"/>
      <c r="I17" s="1744"/>
      <c r="J17" s="1744"/>
      <c r="K17" s="1744"/>
      <c r="L17" s="1744"/>
      <c r="M17" s="249"/>
    </row>
    <row r="18" spans="2:13" ht="10.199999999999999" customHeight="1">
      <c r="F18" s="442"/>
      <c r="I18" s="1744"/>
      <c r="J18" s="1744"/>
      <c r="K18" s="1744"/>
      <c r="L18" s="1744"/>
      <c r="M18" s="249"/>
    </row>
    <row r="19" spans="2:13" ht="33" customHeight="1">
      <c r="F19" s="517"/>
      <c r="I19" s="1744"/>
      <c r="J19" s="1744"/>
      <c r="K19" s="1744"/>
      <c r="L19" s="1744"/>
    </row>
    <row r="20" spans="2:13" ht="10.199999999999999" customHeight="1"/>
    <row r="21" spans="2:13" ht="33" customHeight="1">
      <c r="F21" s="517"/>
      <c r="I21" s="1737"/>
      <c r="J21" s="1737"/>
    </row>
    <row r="22" spans="2:13" ht="10.199999999999999" customHeight="1"/>
    <row r="23" spans="2:13" ht="18" customHeight="1">
      <c r="F23" s="517"/>
      <c r="H23" s="493"/>
      <c r="I23" s="190"/>
      <c r="J23" s="1741"/>
      <c r="K23" s="1741"/>
    </row>
    <row r="24" spans="2:13" ht="12" customHeight="1">
      <c r="B24" s="40"/>
      <c r="C24" s="40"/>
      <c r="G24" s="1746" t="s">
        <v>519</v>
      </c>
      <c r="H24" s="1746"/>
      <c r="I24" s="1746"/>
      <c r="J24" s="1746"/>
      <c r="K24" s="1746"/>
      <c r="L24" s="1746"/>
    </row>
    <row r="25" spans="2:13" ht="12" customHeight="1">
      <c r="F25" s="517"/>
      <c r="H25" s="493"/>
      <c r="I25" s="1745">
        <v>45355</v>
      </c>
      <c r="J25" s="1746"/>
      <c r="K25" s="1746"/>
      <c r="L25" s="1746"/>
    </row>
    <row r="26" spans="2:13" ht="12" customHeight="1">
      <c r="D26" s="74"/>
      <c r="E26" s="50"/>
      <c r="F26" s="85"/>
      <c r="G26" s="50"/>
      <c r="H26" s="50"/>
      <c r="I26" s="50"/>
      <c r="J26" s="1743"/>
      <c r="K26" s="1743"/>
      <c r="L26" s="1743"/>
    </row>
    <row r="27" spans="2:13">
      <c r="D27" s="74"/>
      <c r="F27" s="1739"/>
    </row>
    <row r="28" spans="2:13">
      <c r="F28" s="1739"/>
    </row>
    <row r="29" spans="2:13">
      <c r="D29" s="1738"/>
      <c r="E29" s="1740"/>
    </row>
    <row r="40" spans="4:6">
      <c r="D40" s="15"/>
      <c r="F40" s="15"/>
    </row>
    <row r="51" spans="4:4">
      <c r="D51" s="15"/>
    </row>
    <row r="61" spans="4:4">
      <c r="D61" s="488"/>
    </row>
  </sheetData>
  <sheetProtection algorithmName="SHA-512" hashValue="U3giZATPYsUrjxIUzzDCMmdA/41VtUDSOb487MDTV//osqejtLW2evrhjiOIkF0+W0PRLkyrlezb9ar4WPKCDg==" saltValue="Kxh4ox5erSvxWtwDUDBUaw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45"/>
  <cols>
    <col min="1" max="1" width="10.07421875" customWidth="1"/>
    <col min="2" max="2" width="23.69140625" customWidth="1"/>
    <col min="3" max="12" width="9.3046875" customWidth="1"/>
    <col min="13" max="13" width="9.69140625" customWidth="1"/>
    <col min="14" max="14" width="9.3046875" customWidth="1"/>
    <col min="16" max="16" width="32.23046875" customWidth="1"/>
    <col min="25" max="25" width="9.69140625" bestFit="1" customWidth="1"/>
  </cols>
  <sheetData>
    <row r="1" spans="1:26" ht="12.9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761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762</v>
      </c>
      <c r="Q4" s="473">
        <f>IF(Q3=0,0,IF('9. T5 KASSABUDJETTI  '!H5=1,'3. T3 TASE '!G80/Q3,'3. T3 TASE '!H80/Q3))</f>
        <v>0</v>
      </c>
      <c r="R4" s="473"/>
      <c r="S4" s="1717"/>
    </row>
    <row r="5" spans="1:26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2.9" thickBot="1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2.9" thickBot="1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45"/>
  <cols>
    <col min="2" max="2" width="3.84375" customWidth="1"/>
    <col min="3" max="3" width="4.3046875" customWidth="1"/>
    <col min="4" max="4" width="30.3046875" customWidth="1"/>
    <col min="5" max="5" width="8.4609375" customWidth="1"/>
    <col min="6" max="6" width="5.3046875" style="38" customWidth="1"/>
    <col min="7" max="19" width="9.84375" customWidth="1"/>
    <col min="20" max="20" width="10.69140625" customWidth="1"/>
    <col min="21" max="21" width="10.3046875" style="245" customWidth="1"/>
    <col min="22" max="22" width="9.69140625" style="245" hidden="1" customWidth="1"/>
    <col min="23" max="49" width="9.3046875" hidden="1" customWidth="1"/>
    <col min="50" max="50" width="9.69140625" hidden="1" customWidth="1"/>
  </cols>
  <sheetData>
    <row r="1" spans="1:25" ht="16.399999999999999" customHeight="1"/>
    <row r="2" spans="1:25" ht="15" customHeight="1"/>
    <row r="3" spans="1:25" ht="19.649999999999999" customHeight="1">
      <c r="A3" s="1527" t="s">
        <v>740</v>
      </c>
    </row>
    <row r="4" spans="1:25">
      <c r="I4" s="1778"/>
      <c r="J4" s="1778"/>
    </row>
    <row r="5" spans="1:25" ht="15.75" customHeight="1">
      <c r="B5" s="89" t="s">
        <v>178</v>
      </c>
      <c r="C5" s="98"/>
      <c r="D5" s="99"/>
      <c r="E5" s="2104" t="s">
        <v>328</v>
      </c>
      <c r="F5" s="2104"/>
      <c r="G5" s="2104"/>
      <c r="H5" s="1458">
        <v>1</v>
      </c>
      <c r="I5" s="384"/>
      <c r="J5" s="2114"/>
      <c r="K5" s="2114"/>
      <c r="L5" s="784"/>
      <c r="M5" s="784"/>
      <c r="O5" s="2086" t="s">
        <v>615</v>
      </c>
      <c r="P5" s="2086"/>
      <c r="Q5" s="2086"/>
      <c r="R5" s="98"/>
      <c r="S5" s="98"/>
    </row>
    <row r="6" spans="1:25" ht="10.5" customHeight="1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15">
      <c r="B7" s="1954">
        <f>'1. T1 INVESTOINTISUUN.'!B7:D7</f>
        <v>0</v>
      </c>
      <c r="C7" s="1954"/>
      <c r="D7" s="1954"/>
      <c r="E7" s="1954"/>
      <c r="G7" s="101"/>
      <c r="H7" s="101"/>
      <c r="I7" s="101"/>
      <c r="J7" s="2109">
        <f>'1. T1 INVESTOINTISUUN.'!B9</f>
        <v>0</v>
      </c>
      <c r="K7" s="2109"/>
      <c r="L7" s="2109"/>
      <c r="M7" s="2109"/>
      <c r="O7" s="2087" t="s">
        <v>167</v>
      </c>
      <c r="P7" s="2087"/>
      <c r="Q7" s="2087"/>
      <c r="R7" s="101"/>
      <c r="S7" s="102"/>
      <c r="U7" s="1738"/>
      <c r="V7" s="1738"/>
      <c r="W7" s="2088"/>
      <c r="X7" s="2088"/>
    </row>
    <row r="8" spans="1:25" ht="10.199999999999999" customHeight="1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2" customHeight="1">
      <c r="B9" s="2098" t="s">
        <v>672</v>
      </c>
      <c r="C9" s="2099"/>
      <c r="D9" s="2099"/>
      <c r="E9" s="2100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5" customHeight="1">
      <c r="B10" s="2110">
        <v>1</v>
      </c>
      <c r="C10" s="2105" t="s">
        <v>726</v>
      </c>
      <c r="D10" s="2106"/>
      <c r="E10" s="2106"/>
      <c r="F10" s="2107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5" customHeight="1">
      <c r="B11" s="2035"/>
      <c r="C11" s="2111" t="s">
        <v>727</v>
      </c>
      <c r="D11" s="2112"/>
      <c r="E11" s="2112"/>
      <c r="F11" s="2113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5" customHeight="1">
      <c r="A12" s="51"/>
      <c r="B12" s="787">
        <v>2</v>
      </c>
      <c r="C12" s="2055" t="s">
        <v>149</v>
      </c>
      <c r="D12" s="2108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5" customHeight="1">
      <c r="B13" s="788"/>
      <c r="C13" s="370"/>
      <c r="D13" s="2056" t="s">
        <v>150</v>
      </c>
      <c r="E13" s="2056"/>
      <c r="F13" s="2057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5" customHeight="1">
      <c r="A14" s="51"/>
      <c r="B14" s="788">
        <v>3</v>
      </c>
      <c r="C14" s="2055" t="s">
        <v>151</v>
      </c>
      <c r="D14" s="2056"/>
      <c r="E14" s="2057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5" customHeight="1">
      <c r="A15" s="2"/>
      <c r="B15" s="788"/>
      <c r="C15" s="370"/>
      <c r="D15" s="2056" t="s">
        <v>152</v>
      </c>
      <c r="E15" s="2056"/>
      <c r="F15" s="2057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5" customHeight="1" thickBot="1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5" customHeight="1">
      <c r="A17" s="51"/>
      <c r="B17" s="788">
        <v>4</v>
      </c>
      <c r="C17" s="2066" t="s">
        <v>442</v>
      </c>
      <c r="D17" s="2067"/>
      <c r="E17" s="2068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39" t="s">
        <v>668</v>
      </c>
      <c r="V17" s="1154"/>
    </row>
    <row r="18" spans="1:49" ht="12.65" customHeight="1" thickBot="1">
      <c r="B18" s="789">
        <v>5</v>
      </c>
      <c r="C18" s="2063" t="s">
        <v>512</v>
      </c>
      <c r="D18" s="2064"/>
      <c r="E18" s="2065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40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2" customHeight="1" thickTop="1" thickBot="1">
      <c r="A19" s="51"/>
      <c r="B19" s="774"/>
      <c r="C19" s="2058" t="s">
        <v>671</v>
      </c>
      <c r="D19" s="2059"/>
      <c r="E19" s="2059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40"/>
      <c r="V19" s="1154"/>
      <c r="W19" s="51"/>
      <c r="X19" s="2048" t="s">
        <v>192</v>
      </c>
      <c r="Y19" s="2048"/>
      <c r="Z19" s="2048"/>
      <c r="AA19" s="2048"/>
      <c r="AB19" s="2048"/>
      <c r="AC19" s="2048"/>
      <c r="AD19" s="2048"/>
      <c r="AE19" s="2048"/>
      <c r="AF19" s="2048"/>
      <c r="AG19" s="2048" t="s">
        <v>649</v>
      </c>
      <c r="AH19" s="2048"/>
      <c r="AI19" s="2048"/>
      <c r="AJ19" s="2048"/>
      <c r="AK19" s="2048"/>
      <c r="AL19" s="2048"/>
      <c r="AM19" s="2048"/>
      <c r="AN19" s="2048" t="s">
        <v>650</v>
      </c>
      <c r="AO19" s="2048"/>
      <c r="AP19" s="2048"/>
      <c r="AQ19" s="2048"/>
      <c r="AR19" s="2048"/>
      <c r="AS19" s="2048"/>
      <c r="AT19" s="2048"/>
      <c r="AU19" s="2022" t="s">
        <v>18</v>
      </c>
      <c r="AV19" s="2022"/>
      <c r="AW19" s="2022"/>
    </row>
    <row r="20" spans="1:49" ht="4.2" customHeight="1" thickTop="1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40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2" customHeight="1">
      <c r="B21" s="2095" t="s">
        <v>673</v>
      </c>
      <c r="C21" s="2096"/>
      <c r="D21" s="2096"/>
      <c r="E21" s="2097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41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023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023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023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5" customHeight="1">
      <c r="B22" s="2034">
        <v>6</v>
      </c>
      <c r="C22" s="2060" t="s">
        <v>751</v>
      </c>
      <c r="D22" s="2061"/>
      <c r="E22" s="2062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024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024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024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5" customHeight="1">
      <c r="B23" s="2035"/>
      <c r="C23" s="1315" t="s">
        <v>760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5" customHeight="1">
      <c r="B24" s="791">
        <f>B22+1</f>
        <v>7</v>
      </c>
      <c r="C24" s="2092" t="s">
        <v>754</v>
      </c>
      <c r="D24" s="2093"/>
      <c r="E24" s="2094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51" t="s">
        <v>0</v>
      </c>
      <c r="AA24" s="2052"/>
      <c r="AB24" s="1134"/>
      <c r="AC24" s="1135"/>
      <c r="AD24" s="1136">
        <v>1.1599999999999999E-2</v>
      </c>
      <c r="AE24" s="1137">
        <v>0</v>
      </c>
      <c r="AF24" s="1138"/>
      <c r="AG24" s="2051" t="s">
        <v>0</v>
      </c>
      <c r="AH24" s="2052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053" t="s">
        <v>0</v>
      </c>
      <c r="AO24" s="2052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5" customHeight="1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49" t="s">
        <v>652</v>
      </c>
      <c r="Y25" s="2050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5" customHeight="1">
      <c r="B26" s="791">
        <f t="shared" si="8"/>
        <v>9</v>
      </c>
      <c r="C26" s="2028" t="s">
        <v>460</v>
      </c>
      <c r="D26" s="2076"/>
      <c r="E26" s="2077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49" t="s">
        <v>653</v>
      </c>
      <c r="Y26" s="2050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5" customHeight="1">
      <c r="B27" s="791">
        <f t="shared" si="8"/>
        <v>10</v>
      </c>
      <c r="C27" s="2089" t="s">
        <v>511</v>
      </c>
      <c r="D27" s="2090"/>
      <c r="E27" s="2091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5" customHeight="1">
      <c r="B28" s="791">
        <f t="shared" si="8"/>
        <v>11</v>
      </c>
      <c r="C28" s="2028" t="s">
        <v>736</v>
      </c>
      <c r="D28" s="2076"/>
      <c r="E28" s="2077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5" customHeight="1">
      <c r="B29" s="791">
        <f t="shared" si="8"/>
        <v>12</v>
      </c>
      <c r="C29" s="2028" t="s">
        <v>628</v>
      </c>
      <c r="D29" s="2076"/>
      <c r="E29" s="2077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5" customHeight="1">
      <c r="B30" s="791">
        <f t="shared" si="8"/>
        <v>13</v>
      </c>
      <c r="C30" s="2028" t="s">
        <v>155</v>
      </c>
      <c r="D30" s="2029"/>
      <c r="E30" s="2030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5" customHeight="1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5" customHeight="1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5" customHeight="1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5" customHeight="1">
      <c r="B34" s="791">
        <f t="shared" si="8"/>
        <v>17</v>
      </c>
      <c r="C34" s="2025" t="s">
        <v>313</v>
      </c>
      <c r="D34" s="2026"/>
      <c r="E34" s="2027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5" customHeight="1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5" customHeight="1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5" customHeight="1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5" customHeight="1">
      <c r="B38" s="791">
        <f t="shared" si="8"/>
        <v>21</v>
      </c>
      <c r="C38" s="2028" t="s">
        <v>160</v>
      </c>
      <c r="D38" s="2029"/>
      <c r="E38" s="2030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5" customHeight="1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031"/>
      <c r="Y39" s="2032"/>
      <c r="Z39" s="2033"/>
      <c r="AA39" s="2033"/>
      <c r="AB39" s="2033"/>
      <c r="AC39" s="2033"/>
      <c r="AD39" s="2033"/>
      <c r="AE39" s="2033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5" customHeight="1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031"/>
      <c r="Y40" s="2032"/>
      <c r="Z40" s="2033"/>
      <c r="AA40" s="2033"/>
      <c r="AB40" s="2033"/>
      <c r="AC40" s="2033"/>
      <c r="AD40" s="2033"/>
      <c r="AE40" s="2033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5" customHeight="1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032"/>
      <c r="Y41" s="2032"/>
      <c r="Z41" s="2033"/>
      <c r="AA41" s="2033"/>
      <c r="AB41" s="2033"/>
      <c r="AC41" s="2033"/>
      <c r="AD41" s="2033"/>
      <c r="AE41" s="2033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5" customHeight="1">
      <c r="B42" s="791">
        <f t="shared" si="8"/>
        <v>25</v>
      </c>
      <c r="C42" s="2042" t="s">
        <v>732</v>
      </c>
      <c r="D42" s="2043"/>
      <c r="E42" s="2044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032"/>
      <c r="Y42" s="2032"/>
      <c r="Z42" s="2033"/>
      <c r="AA42" s="2033"/>
      <c r="AB42" s="2033"/>
      <c r="AC42" s="2033"/>
      <c r="AD42" s="2033"/>
      <c r="AE42" s="2033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5" customHeight="1" thickBot="1">
      <c r="B43" s="791">
        <f t="shared" si="8"/>
        <v>26</v>
      </c>
      <c r="C43" s="2045" t="s">
        <v>735</v>
      </c>
      <c r="D43" s="2046"/>
      <c r="E43" s="2047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2" customHeight="1" thickTop="1" thickBot="1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39" t="s">
        <v>667</v>
      </c>
      <c r="V44" s="1154"/>
      <c r="W44" s="51"/>
    </row>
    <row r="45" spans="2:40" ht="4.2" customHeight="1" thickTop="1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40"/>
      <c r="V45" s="1154"/>
      <c r="W45" s="51"/>
    </row>
    <row r="46" spans="2:40" ht="14.15" customHeight="1">
      <c r="B46" s="2078" t="s">
        <v>674</v>
      </c>
      <c r="C46" s="2079"/>
      <c r="D46" s="2079"/>
      <c r="E46" s="2079"/>
      <c r="F46" s="2080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41"/>
      <c r="V46" s="1154"/>
      <c r="W46" s="51"/>
    </row>
    <row r="47" spans="2:40" ht="12.65" customHeight="1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5" customHeight="1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5" customHeight="1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5" customHeight="1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5" customHeight="1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5" customHeight="1" thickBot="1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3.3" thickTop="1" thickBot="1">
      <c r="B53" s="780"/>
      <c r="C53" s="2101" t="s">
        <v>669</v>
      </c>
      <c r="D53" s="2102"/>
      <c r="E53" s="2102"/>
      <c r="F53" s="2103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2" customHeight="1" thickTop="1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>
      <c r="B55" s="351">
        <v>33</v>
      </c>
      <c r="C55" s="2036" t="s">
        <v>159</v>
      </c>
      <c r="D55" s="2037"/>
      <c r="E55" s="2037"/>
      <c r="F55" s="2038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>
      <c r="B56" s="352">
        <v>34</v>
      </c>
      <c r="C56" s="2081" t="s">
        <v>436</v>
      </c>
      <c r="D56" s="2082"/>
      <c r="E56" s="2082"/>
      <c r="F56" s="2083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2" customHeight="1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30" t="str">
        <f>OHJE!I5</f>
        <v>Yritystulkin tarjoaa</v>
      </c>
      <c r="P58" s="1830"/>
      <c r="Q58" s="1830"/>
      <c r="R58" s="1830"/>
      <c r="S58" s="1830"/>
    </row>
    <row r="59" spans="1:40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48" t="str">
        <f>OHJE!H7</f>
        <v>Lappeenrannan kaupunki, Wirma yrityspalvelut</v>
      </c>
      <c r="N59" s="2070"/>
      <c r="O59" s="2070"/>
      <c r="P59" s="2070"/>
      <c r="Q59" s="2070"/>
      <c r="R59" s="2070"/>
      <c r="S59" s="2070"/>
    </row>
    <row r="60" spans="1:40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45">
      <c r="A61" s="128"/>
      <c r="B61" s="128"/>
      <c r="C61" s="128"/>
      <c r="D61" s="2069" t="s">
        <v>178</v>
      </c>
      <c r="E61" s="2069"/>
      <c r="F61" s="2069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/>
    <row r="70" spans="1:18">
      <c r="A70" s="128"/>
    </row>
    <row r="80" spans="1:18">
      <c r="R80" s="38"/>
    </row>
    <row r="94" spans="3:19" ht="12.9" thickBot="1"/>
    <row r="95" spans="3:19" ht="12.9" thickBot="1">
      <c r="C95" s="1738"/>
      <c r="D95" s="2073"/>
      <c r="E95" s="2073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2" customHeight="1">
      <c r="C96" s="518"/>
      <c r="D96" s="2074" t="s">
        <v>446</v>
      </c>
      <c r="E96" s="2074"/>
      <c r="F96" s="2075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2" customHeight="1">
      <c r="C97" s="518"/>
      <c r="D97" s="2084" t="s">
        <v>447</v>
      </c>
      <c r="E97" s="2084"/>
      <c r="F97" s="2085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71" t="str">
        <f>OHJE!I5</f>
        <v>Yritystulkin tarjoaa</v>
      </c>
      <c r="R99" s="2072"/>
      <c r="S99" s="2072"/>
    </row>
    <row r="100" spans="3:19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54" t="str">
        <f>M59</f>
        <v>Lappeenrannan kaupunki, Wirma yrityspalvelut</v>
      </c>
      <c r="N100" s="2054"/>
      <c r="O100" s="2054"/>
      <c r="P100" s="2054"/>
      <c r="Q100" s="2054"/>
      <c r="R100" s="2054"/>
      <c r="S100" s="2054"/>
    </row>
    <row r="103" spans="3:19">
      <c r="D103" s="396" t="s">
        <v>332</v>
      </c>
    </row>
    <row r="104" spans="3:19">
      <c r="D104" s="50" t="s">
        <v>333</v>
      </c>
    </row>
    <row r="105" spans="3:19">
      <c r="D105" s="50" t="s">
        <v>334</v>
      </c>
    </row>
    <row r="194" spans="25:214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I4:J4"/>
    <mergeCell ref="E5:G5"/>
    <mergeCell ref="C10:F10"/>
    <mergeCell ref="C12:D12"/>
    <mergeCell ref="B7:E7"/>
    <mergeCell ref="J7:M7"/>
    <mergeCell ref="B10:B11"/>
    <mergeCell ref="C11:F11"/>
    <mergeCell ref="J5:K5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O58:S58"/>
    <mergeCell ref="AG19:AM19"/>
    <mergeCell ref="AN19:AT19"/>
    <mergeCell ref="X25:Y25"/>
    <mergeCell ref="X26:Y26"/>
    <mergeCell ref="AG24:AH24"/>
    <mergeCell ref="AN24:AO24"/>
    <mergeCell ref="X39:Y42"/>
    <mergeCell ref="AE39:AE42"/>
    <mergeCell ref="B22:B23"/>
    <mergeCell ref="C55:F55"/>
    <mergeCell ref="AB39:AB42"/>
    <mergeCell ref="AC39:AC42"/>
    <mergeCell ref="AD39:AD42"/>
    <mergeCell ref="Z39:Z42"/>
    <mergeCell ref="U44:U46"/>
    <mergeCell ref="C42:E42"/>
    <mergeCell ref="C43:E43"/>
    <mergeCell ref="AU19:AW19"/>
    <mergeCell ref="AC21:AC22"/>
    <mergeCell ref="AJ21:AJ22"/>
    <mergeCell ref="AQ21:AQ22"/>
    <mergeCell ref="C34:E34"/>
    <mergeCell ref="C30:E30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J16" sqref="J16"/>
    </sheetView>
  </sheetViews>
  <sheetFormatPr defaultRowHeight="12.45"/>
  <cols>
    <col min="1" max="1" width="10.53515625" customWidth="1"/>
    <col min="2" max="2" width="2.3046875" customWidth="1"/>
    <col min="3" max="3" width="27.53515625" customWidth="1"/>
    <col min="4" max="8" width="6.69140625" customWidth="1"/>
    <col min="9" max="9" width="5.69140625" customWidth="1"/>
    <col min="10" max="10" width="6.69140625" customWidth="1"/>
    <col min="11" max="11" width="5.69140625" customWidth="1"/>
    <col min="12" max="12" width="6.69140625" customWidth="1"/>
    <col min="13" max="13" width="5.69140625" customWidth="1"/>
    <col min="14" max="14" width="6.69140625" customWidth="1"/>
    <col min="15" max="15" width="5.69140625" customWidth="1"/>
    <col min="16" max="16" width="2.69140625" customWidth="1"/>
    <col min="17" max="17" width="3.07421875" customWidth="1"/>
    <col min="18" max="18" width="23.69140625" customWidth="1"/>
    <col min="19" max="25" width="10.69140625" customWidth="1"/>
    <col min="26" max="26" width="2.69140625" customWidth="1"/>
    <col min="27" max="27" width="26.07421875" customWidth="1"/>
    <col min="28" max="28" width="7.53515625" customWidth="1"/>
    <col min="29" max="30" width="5.07421875" customWidth="1"/>
    <col min="31" max="31" width="6.84375" customWidth="1"/>
    <col min="32" max="32" width="6.07421875" customWidth="1"/>
    <col min="33" max="33" width="5.07421875" customWidth="1"/>
    <col min="34" max="34" width="6.84375" customWidth="1"/>
    <col min="35" max="35" width="6.07421875" customWidth="1"/>
    <col min="36" max="36" width="5.07421875" customWidth="1"/>
    <col min="37" max="37" width="6.84375" customWidth="1"/>
    <col min="38" max="38" width="4.84375" customWidth="1"/>
    <col min="39" max="39" width="5.3046875" customWidth="1"/>
    <col min="40" max="40" width="6.84375" customWidth="1"/>
    <col min="41" max="41" width="6.07421875" customWidth="1"/>
    <col min="42" max="42" width="5.07421875" customWidth="1"/>
    <col min="43" max="43" width="2.69140625" customWidth="1"/>
    <col min="44" max="44" width="16" customWidth="1"/>
    <col min="45" max="45" width="15.07421875" customWidth="1"/>
    <col min="46" max="50" width="12.3046875" customWidth="1"/>
    <col min="51" max="51" width="11.3046875" customWidth="1"/>
  </cols>
  <sheetData>
    <row r="2" spans="2:51" ht="16.95" customHeight="1">
      <c r="B2" s="2229"/>
      <c r="C2" s="2229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244"/>
      <c r="R2" s="2244"/>
      <c r="S2" s="803"/>
      <c r="T2" s="803"/>
      <c r="U2" s="803"/>
      <c r="V2" s="803"/>
      <c r="W2" s="803"/>
      <c r="X2" s="803"/>
      <c r="Y2" s="803"/>
      <c r="AA2" s="2245"/>
      <c r="AB2" s="2245"/>
      <c r="AC2" s="137"/>
      <c r="AD2" s="137"/>
      <c r="AE2" s="137"/>
      <c r="AF2" s="43"/>
      <c r="AG2" s="43"/>
      <c r="AH2" s="43"/>
      <c r="AI2" s="43"/>
      <c r="AK2" s="43"/>
      <c r="AR2" s="2154"/>
      <c r="AS2" s="137"/>
      <c r="AT2" s="137"/>
      <c r="AU2" s="43"/>
      <c r="AV2" s="43"/>
      <c r="AW2" s="43"/>
      <c r="AY2" t="s">
        <v>0</v>
      </c>
    </row>
    <row r="3" spans="2:51" ht="15.65" customHeight="1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204"/>
      <c r="R3" s="2204"/>
      <c r="S3" s="2204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154"/>
      <c r="AS3" s="783"/>
      <c r="AT3" s="783"/>
      <c r="AU3" s="783"/>
      <c r="AW3" s="802"/>
      <c r="AX3" s="693"/>
    </row>
    <row r="4" spans="2:51" ht="8.6999999999999993" customHeight="1">
      <c r="B4" s="514"/>
      <c r="C4" s="397"/>
      <c r="D4" s="397"/>
      <c r="E4" s="2237"/>
      <c r="F4" s="2238"/>
      <c r="G4" s="514"/>
      <c r="H4" s="515"/>
      <c r="I4" s="128"/>
      <c r="J4" s="128"/>
      <c r="K4" s="128"/>
      <c r="L4" s="128"/>
      <c r="M4" s="128"/>
      <c r="N4" s="128"/>
      <c r="O4" s="128"/>
      <c r="Q4" s="2204"/>
      <c r="R4" s="2204"/>
      <c r="S4" s="2204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211" t="s">
        <v>745</v>
      </c>
      <c r="J5" s="2211"/>
      <c r="K5" s="2211"/>
      <c r="L5" s="2211"/>
      <c r="M5" s="2211"/>
      <c r="N5" s="2211"/>
      <c r="O5" s="2211"/>
      <c r="Q5" s="2219" t="s">
        <v>571</v>
      </c>
      <c r="R5" s="2219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246" t="s">
        <v>677</v>
      </c>
      <c r="AB5" s="2246"/>
      <c r="AC5" s="2246"/>
      <c r="AD5" s="2246"/>
      <c r="AE5" s="2177" t="str">
        <f>T5</f>
        <v>Tot. tilikausi</v>
      </c>
      <c r="AF5" s="2177"/>
      <c r="AG5" s="2177" t="str">
        <f>U5</f>
        <v>Tot. tilikausi</v>
      </c>
      <c r="AH5" s="2177"/>
      <c r="AI5" s="2177" t="str">
        <f>V5</f>
        <v>Ennuste 1</v>
      </c>
      <c r="AJ5" s="2177"/>
      <c r="AK5" s="2177" t="str">
        <f>W5</f>
        <v>Ennuste 2</v>
      </c>
      <c r="AL5" s="2177"/>
      <c r="AM5" s="2177" t="str">
        <f>X5</f>
        <v>Ennuste 3</v>
      </c>
      <c r="AN5" s="2177"/>
      <c r="AO5" s="2177" t="str">
        <f>Y5</f>
        <v>Ennuste 4</v>
      </c>
      <c r="AP5" s="2177"/>
      <c r="AR5" s="2247" t="s">
        <v>546</v>
      </c>
      <c r="AS5" s="2247"/>
      <c r="AT5" s="2228" t="str">
        <f>AU5</f>
        <v>Toteutunut tilikausi</v>
      </c>
      <c r="AU5" s="2228" t="str">
        <f>'2. &amp; 7. T2 TULOSSUUN. '!G7</f>
        <v>Toteutunut tilikausi</v>
      </c>
      <c r="AV5" s="2177" t="str">
        <f>AI5</f>
        <v>Ennuste 1</v>
      </c>
      <c r="AW5" s="2177" t="str">
        <f>AK5</f>
        <v>Ennuste 2</v>
      </c>
      <c r="AX5" s="2177" t="str">
        <f>AM5</f>
        <v>Ennuste 3</v>
      </c>
      <c r="AY5" s="2177" t="str">
        <f>AO5</f>
        <v>Ennuste 4</v>
      </c>
    </row>
    <row r="6" spans="2:51" ht="12.65" customHeight="1">
      <c r="B6" s="2210">
        <f>'2. &amp; 7. T2 TULOSSUUN. '!B5</f>
        <v>0</v>
      </c>
      <c r="C6" s="2210"/>
      <c r="D6" s="2210"/>
      <c r="E6" s="2210"/>
      <c r="F6" s="2210"/>
      <c r="G6" s="2236">
        <f>'1. T1 INVESTOINTISUUN.'!E4</f>
        <v>0</v>
      </c>
      <c r="H6" s="2236"/>
      <c r="I6" s="2210">
        <f>'1. T1 INVESTOINTISUUN.'!E7</f>
        <v>0</v>
      </c>
      <c r="J6" s="2210"/>
      <c r="K6" s="2210"/>
      <c r="L6" s="2210"/>
      <c r="M6" s="2210"/>
      <c r="N6" s="2210"/>
      <c r="O6" s="2210"/>
      <c r="Q6" s="2219"/>
      <c r="R6" s="2219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246"/>
      <c r="AB6" s="2246"/>
      <c r="AC6" s="2246"/>
      <c r="AD6" s="2246"/>
      <c r="AE6" s="2139">
        <f>T6</f>
        <v>2023</v>
      </c>
      <c r="AF6" s="2139"/>
      <c r="AG6" s="2139">
        <f>U6</f>
        <v>2024</v>
      </c>
      <c r="AH6" s="2139"/>
      <c r="AI6" s="2139">
        <f>V6</f>
        <v>2025</v>
      </c>
      <c r="AJ6" s="2139"/>
      <c r="AK6" s="2139">
        <f>W6</f>
        <v>2026</v>
      </c>
      <c r="AL6" s="2139"/>
      <c r="AM6" s="2139">
        <f>X6</f>
        <v>2027</v>
      </c>
      <c r="AN6" s="2139"/>
      <c r="AO6" s="2139">
        <f>Y6</f>
        <v>2028</v>
      </c>
      <c r="AP6" s="2139"/>
      <c r="AR6" s="2247"/>
      <c r="AS6" s="2247"/>
      <c r="AT6" s="2228"/>
      <c r="AU6" s="2228"/>
      <c r="AV6" s="2177"/>
      <c r="AW6" s="2177"/>
      <c r="AX6" s="2177"/>
      <c r="AY6" s="2177"/>
    </row>
    <row r="7" spans="2:51" ht="11.25" customHeight="1">
      <c r="B7" s="1611" t="s">
        <v>743</v>
      </c>
      <c r="C7" s="1608"/>
      <c r="D7" s="1608"/>
      <c r="E7" s="1609"/>
      <c r="F7" s="1609"/>
      <c r="G7" s="1609"/>
      <c r="H7" s="1609"/>
      <c r="I7" s="2211" t="s">
        <v>746</v>
      </c>
      <c r="J7" s="2211"/>
      <c r="K7" s="2211"/>
      <c r="L7" s="2211"/>
      <c r="M7" s="2211"/>
      <c r="N7" s="2211"/>
      <c r="O7" s="2211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21">
        <f>'8. T4 RAHOITUSSUUN. '!F49/1000</f>
        <v>0</v>
      </c>
      <c r="AF7" s="2121"/>
      <c r="AG7" s="2121">
        <f>'8. T4 RAHOITUSSUUN. '!G49/1000</f>
        <v>0</v>
      </c>
      <c r="AH7" s="2121"/>
      <c r="AI7" s="2121">
        <f>'8. T4 RAHOITUSSUUN. '!H49/1000</f>
        <v>0</v>
      </c>
      <c r="AJ7" s="2121"/>
      <c r="AK7" s="2121">
        <f>'8. T4 RAHOITUSSUUN. '!I49/1000</f>
        <v>0</v>
      </c>
      <c r="AL7" s="2121"/>
      <c r="AM7" s="2121">
        <f>'8. T4 RAHOITUSSUUN. '!J49/1000</f>
        <v>0</v>
      </c>
      <c r="AN7" s="2121"/>
      <c r="AO7" s="2121">
        <f>'8. T4 RAHOITUSSUUN. '!K49/1000</f>
        <v>0</v>
      </c>
      <c r="AP7" s="2121"/>
      <c r="AR7" s="2247"/>
      <c r="AS7" s="2247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>
      <c r="B8" s="2239">
        <f>'1. T1 INVESTOINTISUUN.'!B9:D9</f>
        <v>0</v>
      </c>
      <c r="C8" s="2210"/>
      <c r="D8" s="2210"/>
      <c r="E8" s="2210"/>
      <c r="F8" s="2210"/>
      <c r="G8" s="2210"/>
      <c r="H8" s="2210"/>
      <c r="I8" s="2209">
        <f>'1. T1 INVESTOINTISUUN.'!E9</f>
        <v>0</v>
      </c>
      <c r="J8" s="2210"/>
      <c r="K8" s="2210"/>
      <c r="L8" s="2210"/>
      <c r="M8" s="2210"/>
      <c r="N8" s="2210"/>
      <c r="O8" s="2210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81" t="s">
        <v>616</v>
      </c>
      <c r="AB8" s="2181"/>
      <c r="AC8" s="2181"/>
      <c r="AD8" s="2182"/>
      <c r="AE8" s="2206">
        <f>'8. T4 RAHOITUSSUUN. '!F50</f>
        <v>0</v>
      </c>
      <c r="AF8" s="2206"/>
      <c r="AG8" s="2206">
        <f>'8. T4 RAHOITUSSUUN. '!G50</f>
        <v>0</v>
      </c>
      <c r="AH8" s="2206"/>
      <c r="AI8" s="2206">
        <f>'8. T4 RAHOITUSSUUN. '!H50</f>
        <v>0</v>
      </c>
      <c r="AJ8" s="2206"/>
      <c r="AK8" s="2206">
        <f>'8. T4 RAHOITUSSUUN. '!I50</f>
        <v>0</v>
      </c>
      <c r="AL8" s="2206"/>
      <c r="AM8" s="2206">
        <f>'8. T4 RAHOITUSSUUN. '!J50</f>
        <v>0</v>
      </c>
      <c r="AN8" s="2206"/>
      <c r="AO8" s="2206">
        <f>'8. T4 RAHOITUSSUUN. '!K50</f>
        <v>0</v>
      </c>
      <c r="AP8" s="2206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>
      <c r="B9" s="2243" t="s">
        <v>744</v>
      </c>
      <c r="C9" s="2243"/>
      <c r="D9" s="2243"/>
      <c r="E9" s="1610"/>
      <c r="F9" s="1610"/>
      <c r="G9" s="1610"/>
      <c r="H9" s="1610"/>
      <c r="I9" s="2211" t="str">
        <f>'1. T1 INVESTOINTISUUN.'!E10</f>
        <v>Aloittamisajankohta</v>
      </c>
      <c r="J9" s="2211"/>
      <c r="K9" s="2211"/>
      <c r="L9" s="2211"/>
      <c r="M9" s="2211"/>
      <c r="N9" s="2211"/>
      <c r="O9" s="2211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21">
        <f>'8. T4 RAHOITUSSUUN. '!F51/1000</f>
        <v>0</v>
      </c>
      <c r="AF9" s="2121"/>
      <c r="AG9" s="2121">
        <f>'8. T4 RAHOITUSSUUN. '!G51/1000</f>
        <v>0</v>
      </c>
      <c r="AH9" s="2121"/>
      <c r="AI9" s="2121">
        <f>'8. T4 RAHOITUSSUUN. '!H51/1000</f>
        <v>0</v>
      </c>
      <c r="AJ9" s="2121"/>
      <c r="AK9" s="2121">
        <f>'8. T4 RAHOITUSSUUN. '!I51/1000</f>
        <v>0</v>
      </c>
      <c r="AL9" s="2121"/>
      <c r="AM9" s="2121">
        <f>'8. T4 RAHOITUSSUUN. '!J51/1000</f>
        <v>0</v>
      </c>
      <c r="AN9" s="2121"/>
      <c r="AO9" s="2121">
        <f>'8. T4 RAHOITUSSUUN. '!K51/1000</f>
        <v>0</v>
      </c>
      <c r="AP9" s="2121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>
      <c r="B10" s="2151">
        <f>'1. T1 INVESTOINTISUUN.'!B11</f>
        <v>0</v>
      </c>
      <c r="C10" s="2152"/>
      <c r="D10" s="2152"/>
      <c r="E10" s="2152"/>
      <c r="F10" s="2152"/>
      <c r="G10" s="2152"/>
      <c r="H10" s="2152"/>
      <c r="I10" s="2212">
        <f>'1. T1 INVESTOINTISUUN.'!E11</f>
        <v>0</v>
      </c>
      <c r="J10" s="2212"/>
      <c r="K10" s="2212"/>
      <c r="L10" s="2212"/>
      <c r="M10" s="2212"/>
      <c r="N10" s="2212"/>
      <c r="O10" s="2212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81" t="s">
        <v>281</v>
      </c>
      <c r="AB10" s="2181"/>
      <c r="AC10" s="2181"/>
      <c r="AD10" s="2182"/>
      <c r="AE10" s="2180">
        <f>'8. T4 RAHOITUSSUUN. '!F52</f>
        <v>0</v>
      </c>
      <c r="AF10" s="2180"/>
      <c r="AG10" s="2180">
        <f>'8. T4 RAHOITUSSUUN. '!G52</f>
        <v>0</v>
      </c>
      <c r="AH10" s="2180"/>
      <c r="AI10" s="2180">
        <f>'8. T4 RAHOITUSSUUN. '!H52</f>
        <v>0</v>
      </c>
      <c r="AJ10" s="2180"/>
      <c r="AK10" s="2180">
        <f>'8. T4 RAHOITUSSUUN. '!I52</f>
        <v>0</v>
      </c>
      <c r="AL10" s="2180"/>
      <c r="AM10" s="2180">
        <f>'8. T4 RAHOITUSSUUN. '!J52</f>
        <v>0</v>
      </c>
      <c r="AN10" s="2180"/>
      <c r="AO10" s="2180">
        <f>'8. T4 RAHOITUSSUUN. '!K52</f>
        <v>0</v>
      </c>
      <c r="AP10" s="2180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>
      <c r="B11" s="2152"/>
      <c r="C11" s="2152"/>
      <c r="D11" s="2152"/>
      <c r="E11" s="2152"/>
      <c r="F11" s="2152"/>
      <c r="G11" s="2152"/>
      <c r="H11" s="2152"/>
      <c r="I11" s="2211" t="s">
        <v>748</v>
      </c>
      <c r="J11" s="2211"/>
      <c r="K11" s="2211"/>
      <c r="L11" s="2211"/>
      <c r="M11" s="2211"/>
      <c r="N11" s="2211"/>
      <c r="O11" s="2211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21">
        <f>'8. T4 RAHOITUSSUUN. '!F53/1000</f>
        <v>0</v>
      </c>
      <c r="AF11" s="2121"/>
      <c r="AG11" s="2121">
        <f>'8. T4 RAHOITUSSUUN. '!G53/1000</f>
        <v>0</v>
      </c>
      <c r="AH11" s="2121"/>
      <c r="AI11" s="2121">
        <f>'8. T4 RAHOITUSSUUN. '!H53/1000</f>
        <v>0</v>
      </c>
      <c r="AJ11" s="2121"/>
      <c r="AK11" s="2121">
        <f>'8. T4 RAHOITUSSUUN. '!I53/1000</f>
        <v>0</v>
      </c>
      <c r="AL11" s="2121"/>
      <c r="AM11" s="2121">
        <f>'8. T4 RAHOITUSSUUN. '!J53/1000</f>
        <v>0</v>
      </c>
      <c r="AN11" s="2121"/>
      <c r="AO11" s="2121">
        <f>'8. T4 RAHOITUSSUUN. '!K53/1000</f>
        <v>0</v>
      </c>
      <c r="AP11" s="2121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>
      <c r="B12" s="2153"/>
      <c r="C12" s="2153"/>
      <c r="D12" s="2153"/>
      <c r="E12" s="2153"/>
      <c r="F12" s="2153"/>
      <c r="G12" s="2153"/>
      <c r="H12" s="2153"/>
      <c r="I12" s="2217">
        <f>'1. T1 INVESTOINTISUUN.'!E13</f>
        <v>0</v>
      </c>
      <c r="J12" s="2217"/>
      <c r="K12" s="2217"/>
      <c r="L12" s="2217"/>
      <c r="M12" s="2217"/>
      <c r="N12" s="2217"/>
      <c r="O12" s="2217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21"/>
      <c r="AF12" s="2121"/>
      <c r="AG12" s="2121"/>
      <c r="AH12" s="2121"/>
      <c r="AI12" s="2121">
        <f>'8. T4 RAHOITUSSUUN. '!H54/1000</f>
        <v>0</v>
      </c>
      <c r="AJ12" s="2121"/>
      <c r="AK12" s="2121">
        <f>'8. T4 RAHOITUSSUUN. '!I54/1000</f>
        <v>0</v>
      </c>
      <c r="AL12" s="2121"/>
      <c r="AM12" s="2121">
        <f>'8. T4 RAHOITUSSUUN. '!J54/1000</f>
        <v>0</v>
      </c>
      <c r="AN12" s="2121"/>
      <c r="AO12" s="2121">
        <f>'8. T4 RAHOITUSSUUN. '!K54/1000</f>
        <v>0</v>
      </c>
      <c r="AP12" s="2121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5" customHeight="1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215" t="s">
        <v>619</v>
      </c>
      <c r="AB13" s="2215"/>
      <c r="AC13" s="2215"/>
      <c r="AD13" s="2216"/>
      <c r="AE13" s="2122">
        <f>'8. T4 RAHOITUSSUUN. '!F55</f>
        <v>0</v>
      </c>
      <c r="AF13" s="2122"/>
      <c r="AG13" s="2122">
        <f>'8. T4 RAHOITUSSUUN. '!G55</f>
        <v>0</v>
      </c>
      <c r="AH13" s="2122"/>
      <c r="AI13" s="2122">
        <f>'8. T4 RAHOITUSSUUN. '!H55</f>
        <v>0</v>
      </c>
      <c r="AJ13" s="2122"/>
      <c r="AK13" s="2122">
        <f>'8. T4 RAHOITUSSUUN. '!I55</f>
        <v>0</v>
      </c>
      <c r="AL13" s="2122"/>
      <c r="AM13" s="2122">
        <f>'8. T4 RAHOITUSSUUN. '!J55</f>
        <v>0</v>
      </c>
      <c r="AN13" s="2122"/>
      <c r="AO13" s="2122">
        <f>'8. T4 RAHOITUSSUUN. '!K55</f>
        <v>0</v>
      </c>
      <c r="AP13" s="2122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>
      <c r="B14" s="2240" t="s">
        <v>675</v>
      </c>
      <c r="C14" s="2241"/>
      <c r="D14" s="1282" t="s">
        <v>424</v>
      </c>
      <c r="E14" s="1282" t="s">
        <v>425</v>
      </c>
      <c r="F14" s="1282" t="s">
        <v>426</v>
      </c>
      <c r="G14" s="1282" t="s">
        <v>427</v>
      </c>
      <c r="H14" s="2230" t="s">
        <v>428</v>
      </c>
      <c r="I14" s="2232" t="s">
        <v>518</v>
      </c>
      <c r="J14" s="2232"/>
      <c r="K14" s="2232"/>
      <c r="L14" s="2232"/>
      <c r="M14" s="2232"/>
      <c r="N14" s="2232"/>
      <c r="O14" s="2233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21">
        <f>'8. T4 RAHOITUSSUUN. '!F56/1000</f>
        <v>0</v>
      </c>
      <c r="AF14" s="2121"/>
      <c r="AG14" s="2121">
        <f>'8. T4 RAHOITUSSUUN. '!G56/1000</f>
        <v>0</v>
      </c>
      <c r="AH14" s="2121"/>
      <c r="AI14" s="2121">
        <f>'8. T4 RAHOITUSSUUN. '!H56/1000</f>
        <v>0</v>
      </c>
      <c r="AJ14" s="2121"/>
      <c r="AK14" s="2121">
        <f>'8. T4 RAHOITUSSUUN. '!I56/1000</f>
        <v>0</v>
      </c>
      <c r="AL14" s="2121"/>
      <c r="AM14" s="2121">
        <f>'8. T4 RAHOITUSSUUN. '!J56/1000</f>
        <v>0</v>
      </c>
      <c r="AN14" s="2121"/>
      <c r="AO14" s="2121">
        <f>'8. T4 RAHOITUSSUUN. '!K56/1000</f>
        <v>0</v>
      </c>
      <c r="AP14" s="2121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>
      <c r="B15" s="2242"/>
      <c r="C15" s="2219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231"/>
      <c r="I15" s="2234"/>
      <c r="J15" s="2234"/>
      <c r="K15" s="2234"/>
      <c r="L15" s="2234"/>
      <c r="M15" s="2234"/>
      <c r="N15" s="2234"/>
      <c r="O15" s="2235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215" t="s">
        <v>433</v>
      </c>
      <c r="AB15" s="2215"/>
      <c r="AC15" s="2215"/>
      <c r="AD15" s="2216"/>
      <c r="AE15" s="2155">
        <f>'8. T4 RAHOITUSSUUN. '!F57</f>
        <v>0</v>
      </c>
      <c r="AF15" s="2155"/>
      <c r="AG15" s="2155">
        <f>'8. T4 RAHOITUSSUUN. '!G57</f>
        <v>0</v>
      </c>
      <c r="AH15" s="2155"/>
      <c r="AI15" s="2155">
        <f>'8. T4 RAHOITUSSUUN. '!H57</f>
        <v>0</v>
      </c>
      <c r="AJ15" s="2155"/>
      <c r="AK15" s="2155">
        <f>'8. T4 RAHOITUSSUUN. '!I57</f>
        <v>0</v>
      </c>
      <c r="AL15" s="2155"/>
      <c r="AM15" s="2155">
        <f>'8. T4 RAHOITUSSUUN. '!J57</f>
        <v>0</v>
      </c>
      <c r="AN15" s="2155"/>
      <c r="AO15" s="2155">
        <f>'8. T4 RAHOITUSSUUN. '!K57</f>
        <v>0</v>
      </c>
      <c r="AP15" s="2155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21">
        <f>'8. T4 RAHOITUSSUUN. '!F58/1000</f>
        <v>0</v>
      </c>
      <c r="AF16" s="2121"/>
      <c r="AG16" s="2121">
        <f>'8. T4 RAHOITUSSUUN. '!G58/1000</f>
        <v>0</v>
      </c>
      <c r="AH16" s="2121"/>
      <c r="AI16" s="2121">
        <f>'8. T4 RAHOITUSSUUN. '!H58/1000</f>
        <v>0</v>
      </c>
      <c r="AJ16" s="2121"/>
      <c r="AK16" s="2121">
        <f>'8. T4 RAHOITUSSUUN. '!I58/1000</f>
        <v>0</v>
      </c>
      <c r="AL16" s="2121"/>
      <c r="AM16" s="2121">
        <f>'8. T4 RAHOITUSSUUN. '!J58/1000</f>
        <v>0</v>
      </c>
      <c r="AN16" s="2121"/>
      <c r="AO16" s="2121">
        <f>'8. T4 RAHOITUSSUUN. '!K58/1000</f>
        <v>0</v>
      </c>
      <c r="AP16" s="2121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804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213" t="s">
        <v>618</v>
      </c>
      <c r="AB17" s="2213"/>
      <c r="AC17" s="2213"/>
      <c r="AD17" s="2214"/>
      <c r="AE17" s="2156">
        <f>'8. T4 RAHOITUSSUUN. '!F59</f>
        <v>0</v>
      </c>
      <c r="AF17" s="2156"/>
      <c r="AG17" s="2156">
        <f>'8. T4 RAHOITUSSUUN. '!G59</f>
        <v>0</v>
      </c>
      <c r="AH17" s="2156"/>
      <c r="AI17" s="2156">
        <f>'8. T4 RAHOITUSSUUN. '!H59</f>
        <v>0</v>
      </c>
      <c r="AJ17" s="2156"/>
      <c r="AK17" s="2156">
        <f>'8. T4 RAHOITUSSUUN. '!I59</f>
        <v>0</v>
      </c>
      <c r="AL17" s="2156"/>
      <c r="AM17" s="2156">
        <f>'8. T4 RAHOITUSSUUN. '!J59</f>
        <v>0</v>
      </c>
      <c r="AN17" s="2156"/>
      <c r="AO17" s="2156">
        <f>'8. T4 RAHOITUSSUUN. '!K59</f>
        <v>0</v>
      </c>
      <c r="AP17" s="2156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21">
        <f>'8. T4 RAHOITUSSUUN. '!F60/1000</f>
        <v>0</v>
      </c>
      <c r="AF18" s="2121"/>
      <c r="AG18" s="2121">
        <f>'8. T4 RAHOITUSSUUN. '!G60/1000</f>
        <v>0</v>
      </c>
      <c r="AH18" s="2121"/>
      <c r="AI18" s="2121">
        <f>'8. T4 RAHOITUSSUUN. '!H60/1000</f>
        <v>0</v>
      </c>
      <c r="AJ18" s="2121"/>
      <c r="AK18" s="2121">
        <f>'8. T4 RAHOITUSSUUN. '!I60/1000</f>
        <v>0</v>
      </c>
      <c r="AL18" s="2121"/>
      <c r="AM18" s="2121">
        <f>'8. T4 RAHOITUSSUUN. '!J60/1000</f>
        <v>0</v>
      </c>
      <c r="AN18" s="2121"/>
      <c r="AO18" s="2121">
        <f>'8. T4 RAHOITUSSUUN. '!K60/1000</f>
        <v>0</v>
      </c>
      <c r="AP18" s="2121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186">
        <v>0</v>
      </c>
      <c r="AF19" s="2187"/>
      <c r="AG19" s="2121">
        <f>'8. T4 RAHOITUSSUUN. '!G61/1000</f>
        <v>0</v>
      </c>
      <c r="AH19" s="2121"/>
      <c r="AI19" s="2121">
        <f>'8. T4 RAHOITUSSUUN. '!H61/1000</f>
        <v>0</v>
      </c>
      <c r="AJ19" s="2121"/>
      <c r="AK19" s="2121">
        <f>'8. T4 RAHOITUSSUUN. '!I61/1000</f>
        <v>0</v>
      </c>
      <c r="AL19" s="2121"/>
      <c r="AM19" s="2121">
        <f>'8. T4 RAHOITUSSUUN. '!J61/1000</f>
        <v>0</v>
      </c>
      <c r="AN19" s="2121"/>
      <c r="AO19" s="2121">
        <f>'8. T4 RAHOITUSSUUN. '!K61/1000</f>
        <v>0</v>
      </c>
      <c r="AP19" s="2121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220" t="s">
        <v>570</v>
      </c>
      <c r="AB23" s="2220"/>
    </row>
    <row r="24" spans="1:51" ht="11.25" customHeight="1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223" t="s">
        <v>244</v>
      </c>
      <c r="R24" s="2224"/>
      <c r="S24" s="2224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205" t="s">
        <v>122</v>
      </c>
      <c r="AF24" s="2205"/>
      <c r="AG24" s="2205"/>
      <c r="AH24" s="2205"/>
      <c r="AI24" s="2205"/>
      <c r="AJ24" s="2205"/>
      <c r="AK24" s="2205"/>
      <c r="AL24" s="2205"/>
      <c r="AM24" s="2205"/>
      <c r="AN24" s="2205"/>
      <c r="AO24" s="2205"/>
      <c r="AP24" s="2205"/>
    </row>
    <row r="25" spans="1:51" ht="11.25" customHeight="1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225" t="s">
        <v>390</v>
      </c>
      <c r="AB25" s="2189" t="s">
        <v>599</v>
      </c>
      <c r="AC25" s="2190" t="s">
        <v>597</v>
      </c>
      <c r="AD25" s="2191" t="str">
        <f>'4. T7 LAINAT '!E7</f>
        <v>Korko-%</v>
      </c>
      <c r="AE25" s="2205"/>
      <c r="AF25" s="2205"/>
      <c r="AG25" s="2205"/>
      <c r="AH25" s="2205"/>
      <c r="AI25" s="2205"/>
      <c r="AJ25" s="2205"/>
      <c r="AK25" s="2205"/>
      <c r="AL25" s="2205"/>
      <c r="AM25" s="2205"/>
      <c r="AN25" s="2205"/>
      <c r="AO25" s="2205"/>
      <c r="AP25" s="2205"/>
    </row>
    <row r="26" spans="1:51" ht="11.25" customHeight="1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219" t="s">
        <v>572</v>
      </c>
      <c r="R26" s="2219"/>
      <c r="S26" s="2219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225"/>
      <c r="AB26" s="2189"/>
      <c r="AC26" s="2190"/>
      <c r="AD26" s="2191"/>
      <c r="AE26" s="1888" t="str">
        <f>'4. T7 LAINAT '!F8</f>
        <v>Ennuste  1</v>
      </c>
      <c r="AF26" s="1888"/>
      <c r="AG26" s="2183"/>
      <c r="AH26" s="2199" t="str">
        <f>'4. T7 LAINAT '!I8</f>
        <v>Ennuste 2</v>
      </c>
      <c r="AI26" s="1888"/>
      <c r="AJ26" s="2183"/>
      <c r="AK26" s="2199" t="str">
        <f>'4. T7 LAINAT '!L8</f>
        <v>Ennuste 3</v>
      </c>
      <c r="AL26" s="1888"/>
      <c r="AM26" s="2183"/>
      <c r="AN26" s="2199" t="str">
        <f>'4. T7 LAINAT '!O8</f>
        <v>Ennuste 4</v>
      </c>
      <c r="AO26" s="1888"/>
      <c r="AP26" s="2200"/>
    </row>
    <row r="27" spans="1:51" ht="11.25" customHeight="1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219"/>
      <c r="R27" s="2219"/>
      <c r="S27" s="2219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225"/>
      <c r="AB27" s="2189"/>
      <c r="AC27" s="2190"/>
      <c r="AD27" s="2191"/>
      <c r="AE27" s="1888">
        <f>'4. T7 LAINAT '!F9</f>
        <v>2025</v>
      </c>
      <c r="AF27" s="1888"/>
      <c r="AG27" s="2183"/>
      <c r="AH27" s="2199">
        <f>'4. T7 LAINAT '!I9</f>
        <v>2026</v>
      </c>
      <c r="AI27" s="1888"/>
      <c r="AJ27" s="2183"/>
      <c r="AK27" s="2199">
        <f>'4. T7 LAINAT '!L9</f>
        <v>2027</v>
      </c>
      <c r="AL27" s="1888"/>
      <c r="AM27" s="2183"/>
      <c r="AN27" s="2199">
        <f>'4. T7 LAINAT '!O9</f>
        <v>2028</v>
      </c>
      <c r="AO27" s="1888"/>
      <c r="AP27" s="2200"/>
    </row>
    <row r="28" spans="1:51" ht="11.25" customHeight="1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89"/>
      <c r="AC28" s="2190"/>
      <c r="AD28" s="2191"/>
      <c r="AE28" s="2195" t="str">
        <f>'4. T7 LAINAT '!F10</f>
        <v>Lyhennys</v>
      </c>
      <c r="AF28" s="2195"/>
      <c r="AG28" s="1531" t="str">
        <f>'4. T7 LAINAT '!H10</f>
        <v>Korko</v>
      </c>
      <c r="AH28" s="2194" t="str">
        <f>AE28</f>
        <v>Lyhennys</v>
      </c>
      <c r="AI28" s="2195"/>
      <c r="AJ28" s="1531" t="str">
        <f>'4. T7 LAINAT '!K10</f>
        <v>Korko</v>
      </c>
      <c r="AK28" s="2194" t="str">
        <f>AH28</f>
        <v>Lyhennys</v>
      </c>
      <c r="AL28" s="2195"/>
      <c r="AM28" s="1531" t="str">
        <f>'4. T7 LAINAT '!N10</f>
        <v>Korko</v>
      </c>
      <c r="AN28" s="2194" t="str">
        <f>AK28</f>
        <v>Lyhennys</v>
      </c>
      <c r="AO28" s="2195"/>
      <c r="AP28" s="1618" t="str">
        <f>'4. T7 LAINAT '!Q10</f>
        <v>Korko</v>
      </c>
    </row>
    <row r="29" spans="1:51" ht="11.25" customHeight="1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16">
        <f>'4. T7 LAINAT '!F11/1000</f>
        <v>0</v>
      </c>
      <c r="AF29" s="2144"/>
      <c r="AG29" s="1533">
        <f>'4. T7 LAINAT '!H11/1000</f>
        <v>0</v>
      </c>
      <c r="AH29" s="2143">
        <f>'4. T7 LAINAT '!I11/1000</f>
        <v>0</v>
      </c>
      <c r="AI29" s="2144"/>
      <c r="AJ29" s="1533">
        <f>'4. T7 LAINAT '!K11/1000</f>
        <v>0</v>
      </c>
      <c r="AK29" s="2143">
        <f>'4. T7 LAINAT '!L11/1000</f>
        <v>0</v>
      </c>
      <c r="AL29" s="2144"/>
      <c r="AM29" s="1533">
        <f>'4. T7 LAINAT '!N11/1000</f>
        <v>0</v>
      </c>
      <c r="AN29" s="2143">
        <f>'4. T7 LAINAT '!O11/1000</f>
        <v>0</v>
      </c>
      <c r="AO29" s="2144"/>
      <c r="AP29" s="1619">
        <f>'4. T7 LAINAT '!Q11/1000</f>
        <v>0</v>
      </c>
    </row>
    <row r="30" spans="1:51" ht="11.25" customHeight="1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16">
        <f>'4. T7 LAINAT '!F12/1000</f>
        <v>0</v>
      </c>
      <c r="AF30" s="2144"/>
      <c r="AG30" s="1533">
        <f>'4. T7 LAINAT '!H12/1000</f>
        <v>0</v>
      </c>
      <c r="AH30" s="2143">
        <f>'4. T7 LAINAT '!I12/1000</f>
        <v>0</v>
      </c>
      <c r="AI30" s="2144"/>
      <c r="AJ30" s="1533">
        <f>'4. T7 LAINAT '!K12/1000</f>
        <v>0</v>
      </c>
      <c r="AK30" s="2143">
        <f>'4. T7 LAINAT '!L12/1000</f>
        <v>0</v>
      </c>
      <c r="AL30" s="2144"/>
      <c r="AM30" s="1533">
        <f>'4. T7 LAINAT '!N12/1000</f>
        <v>0</v>
      </c>
      <c r="AN30" s="2143">
        <f>'4. T7 LAINAT '!O12/1000</f>
        <v>0</v>
      </c>
      <c r="AO30" s="2144"/>
      <c r="AP30" s="1619">
        <f>'4. T7 LAINAT '!Q12/1000</f>
        <v>0</v>
      </c>
    </row>
    <row r="31" spans="1:51" ht="10.95" customHeight="1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16">
        <f>'4. T7 LAINAT '!F13/1000</f>
        <v>0</v>
      </c>
      <c r="AF31" s="2144"/>
      <c r="AG31" s="1533">
        <f>'4. T7 LAINAT '!H13/1000</f>
        <v>0</v>
      </c>
      <c r="AH31" s="2143">
        <f>'4. T7 LAINAT '!I13/1000</f>
        <v>0</v>
      </c>
      <c r="AI31" s="2144"/>
      <c r="AJ31" s="1533">
        <f>'4. T7 LAINAT '!K13/1000</f>
        <v>0</v>
      </c>
      <c r="AK31" s="2143">
        <f>'4. T7 LAINAT '!L13/1000</f>
        <v>0</v>
      </c>
      <c r="AL31" s="2144"/>
      <c r="AM31" s="1533">
        <f>'4. T7 LAINAT '!N13/1000</f>
        <v>0</v>
      </c>
      <c r="AN31" s="2143">
        <f>'4. T7 LAINAT '!O13/1000</f>
        <v>0</v>
      </c>
      <c r="AO31" s="2144"/>
      <c r="AP31" s="1619">
        <f>'4. T7 LAINAT '!Q13/1000</f>
        <v>0</v>
      </c>
    </row>
    <row r="32" spans="1:51" ht="11.25" customHeight="1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16">
        <f>'4. T7 LAINAT '!F14/1000</f>
        <v>0</v>
      </c>
      <c r="AF32" s="2144"/>
      <c r="AG32" s="1533">
        <f>'4. T7 LAINAT '!H14/1000</f>
        <v>0</v>
      </c>
      <c r="AH32" s="2143">
        <f>'4. T7 LAINAT '!I14/1000</f>
        <v>0</v>
      </c>
      <c r="AI32" s="2144"/>
      <c r="AJ32" s="1533">
        <f>'4. T7 LAINAT '!K14/1000</f>
        <v>0</v>
      </c>
      <c r="AK32" s="2143">
        <f>'4. T7 LAINAT '!L14/1000</f>
        <v>0</v>
      </c>
      <c r="AL32" s="2144"/>
      <c r="AM32" s="1533">
        <f>'4. T7 LAINAT '!N14/1000</f>
        <v>0</v>
      </c>
      <c r="AN32" s="2143">
        <f>'4. T7 LAINAT '!O14/1000</f>
        <v>0</v>
      </c>
      <c r="AO32" s="2144"/>
      <c r="AP32" s="1619">
        <f>'4. T7 LAINAT '!Q14/1000</f>
        <v>0</v>
      </c>
    </row>
    <row r="33" spans="2:54" ht="11.25" customHeight="1">
      <c r="B33" s="2248" t="s">
        <v>676</v>
      </c>
      <c r="C33" s="2249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232" t="s">
        <v>518</v>
      </c>
      <c r="J33" s="2232"/>
      <c r="K33" s="2232"/>
      <c r="L33" s="2232"/>
      <c r="M33" s="2232"/>
      <c r="N33" s="2232"/>
      <c r="O33" s="2233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16">
        <f>'4. T7 LAINAT '!F15/1000</f>
        <v>0</v>
      </c>
      <c r="AF33" s="2144"/>
      <c r="AG33" s="1533">
        <f>'4. T7 LAINAT '!H15/1000</f>
        <v>0</v>
      </c>
      <c r="AH33" s="2143">
        <f>'4. T7 LAINAT '!I15/1000</f>
        <v>0</v>
      </c>
      <c r="AI33" s="2144"/>
      <c r="AJ33" s="1533">
        <f>'4. T7 LAINAT '!K15/1000</f>
        <v>0</v>
      </c>
      <c r="AK33" s="2143">
        <f>'4. T7 LAINAT '!L15/1000</f>
        <v>0</v>
      </c>
      <c r="AL33" s="2144"/>
      <c r="AM33" s="1533">
        <f>'4. T7 LAINAT '!N15/1000</f>
        <v>0</v>
      </c>
      <c r="AN33" s="2143">
        <f>'4. T7 LAINAT '!O15/1000</f>
        <v>0</v>
      </c>
      <c r="AO33" s="2144"/>
      <c r="AP33" s="1619">
        <f>'4. T7 LAINAT '!Q15/1000</f>
        <v>0</v>
      </c>
    </row>
    <row r="34" spans="2:54" ht="11.25" customHeight="1">
      <c r="B34" s="2250"/>
      <c r="C34" s="2251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234"/>
      <c r="J34" s="2234"/>
      <c r="K34" s="2234"/>
      <c r="L34" s="2234"/>
      <c r="M34" s="2234"/>
      <c r="N34" s="2234"/>
      <c r="O34" s="2235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16">
        <f>'4. T7 LAINAT '!F16/1000</f>
        <v>0</v>
      </c>
      <c r="AF34" s="2144"/>
      <c r="AG34" s="1533">
        <f>'4. T7 LAINAT '!H16/1000</f>
        <v>0</v>
      </c>
      <c r="AH34" s="2143">
        <f>'4. T7 LAINAT '!I16/1000</f>
        <v>0</v>
      </c>
      <c r="AI34" s="2144"/>
      <c r="AJ34" s="1533">
        <f>'4. T7 LAINAT '!K16/1000</f>
        <v>0</v>
      </c>
      <c r="AK34" s="2143">
        <f>'4. T7 LAINAT '!L16/1000</f>
        <v>0</v>
      </c>
      <c r="AL34" s="2144"/>
      <c r="AM34" s="1533">
        <f>'4. T7 LAINAT '!N16/1000</f>
        <v>0</v>
      </c>
      <c r="AN34" s="2143">
        <f>'4. T7 LAINAT '!O16/1000</f>
        <v>0</v>
      </c>
      <c r="AO34" s="2144"/>
      <c r="AP34" s="1619">
        <f>'4. T7 LAINAT '!Q16/1000</f>
        <v>0</v>
      </c>
    </row>
    <row r="35" spans="2:54" ht="11.25" customHeight="1" thickBot="1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185">
        <f>'4. T7 LAINAT '!F17/1000</f>
        <v>0</v>
      </c>
      <c r="AF35" s="2146"/>
      <c r="AG35" s="1535">
        <f>'4. T7 LAINAT '!H17/1000</f>
        <v>0</v>
      </c>
      <c r="AH35" s="2145">
        <f>'4. T7 LAINAT '!I17/1000</f>
        <v>0</v>
      </c>
      <c r="AI35" s="2146"/>
      <c r="AJ35" s="1535">
        <f>'4. T7 LAINAT '!K17/1000</f>
        <v>0</v>
      </c>
      <c r="AK35" s="2145">
        <f>'4. T7 LAINAT '!L17/1000</f>
        <v>0</v>
      </c>
      <c r="AL35" s="2146"/>
      <c r="AM35" s="1535">
        <f>'4. T7 LAINAT '!N17/1000</f>
        <v>0</v>
      </c>
      <c r="AN35" s="2145">
        <f>'4. T7 LAINAT '!O17/1000</f>
        <v>0</v>
      </c>
      <c r="AO35" s="2146"/>
      <c r="AP35" s="1620">
        <f>'4. T7 LAINAT '!Q17/1000</f>
        <v>0</v>
      </c>
    </row>
    <row r="36" spans="2:54" ht="11.25" customHeight="1" thickTop="1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184">
        <f>SUM(AE29:AF35)</f>
        <v>0</v>
      </c>
      <c r="AF36" s="2148"/>
      <c r="AG36" s="1536">
        <f>SUM(AG29:AG35)</f>
        <v>0</v>
      </c>
      <c r="AH36" s="2147">
        <f>SUM(AH29:AI35)</f>
        <v>0</v>
      </c>
      <c r="AI36" s="2148"/>
      <c r="AJ36" s="1536">
        <f>SUM(AJ29:AJ35)</f>
        <v>0</v>
      </c>
      <c r="AK36" s="2147">
        <f>SUM(AK29:AL35)</f>
        <v>0</v>
      </c>
      <c r="AL36" s="2148"/>
      <c r="AM36" s="1536">
        <f>SUM(AM29:AM35)</f>
        <v>0</v>
      </c>
      <c r="AN36" s="2147">
        <f>SUM(AN29:AO35)</f>
        <v>0</v>
      </c>
      <c r="AO36" s="2148"/>
      <c r="AP36" s="1621">
        <f>SUM(AP29:AP35)</f>
        <v>0</v>
      </c>
    </row>
    <row r="37" spans="2:54" ht="11.25" customHeight="1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41">
        <f>'4. T7 LAINAT '!F19/1000</f>
        <v>0</v>
      </c>
      <c r="AF38" s="2142"/>
      <c r="AG38" s="1540">
        <f>'4. T7 LAINAT '!H19/1000</f>
        <v>0</v>
      </c>
      <c r="AH38" s="2141">
        <f>'4. T7 LAINAT '!I19/1000</f>
        <v>0</v>
      </c>
      <c r="AI38" s="2142"/>
      <c r="AJ38" s="1540">
        <f>'4. T7 LAINAT '!K19/1000</f>
        <v>0</v>
      </c>
      <c r="AK38" s="2141">
        <f>'4. T7 LAINAT '!L19/1000</f>
        <v>0</v>
      </c>
      <c r="AL38" s="2142"/>
      <c r="AM38" s="1540">
        <f>'4. T7 LAINAT '!N19/1000</f>
        <v>0</v>
      </c>
      <c r="AN38" s="2141">
        <f>'4. T7 LAINAT '!O19/1000</f>
        <v>0</v>
      </c>
      <c r="AO38" s="2142"/>
      <c r="AP38" s="1622">
        <f>'4. T7 LAINAT '!Q19/1000</f>
        <v>0</v>
      </c>
    </row>
    <row r="39" spans="2:54" ht="11.25" customHeight="1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254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92" t="s">
        <v>545</v>
      </c>
      <c r="AC40" s="2192" t="s">
        <v>600</v>
      </c>
      <c r="AD40" s="2202" t="str">
        <f>'4. T7 LAINAT '!E20</f>
        <v>Korko-%</v>
      </c>
      <c r="AE40" s="2138" t="str">
        <f>'4. T7 LAINAT '!F20</f>
        <v>Ennuste 1</v>
      </c>
      <c r="AF40" s="2139"/>
      <c r="AG40" s="2140"/>
      <c r="AH40" s="2160" t="str">
        <f>'4. T7 LAINAT '!I20</f>
        <v>Ennuste 2</v>
      </c>
      <c r="AI40" s="2160"/>
      <c r="AJ40" s="2160"/>
      <c r="AK40" s="2138" t="str">
        <f>'4. T7 LAINAT '!L20</f>
        <v>Ennuste 3</v>
      </c>
      <c r="AL40" s="2139"/>
      <c r="AM40" s="2140"/>
      <c r="AN40" s="2138" t="str">
        <f>'4. T7 LAINAT '!O20</f>
        <v>Ennuste 4</v>
      </c>
      <c r="AO40" s="2139"/>
      <c r="AP40" s="2140"/>
    </row>
    <row r="41" spans="2:54" ht="11.25" customHeight="1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255"/>
      <c r="L41" s="1179" t="s">
        <v>343</v>
      </c>
      <c r="M41" s="2252" t="str">
        <f>'1. T1 INVESTOINTISUUN.'!N53</f>
        <v xml:space="preserve"> Käytetty vakuus</v>
      </c>
      <c r="N41" s="2252"/>
      <c r="O41" s="2253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92"/>
      <c r="AC41" s="2192"/>
      <c r="AD41" s="2202"/>
      <c r="AE41" s="2138">
        <f>AE27</f>
        <v>2025</v>
      </c>
      <c r="AF41" s="2139"/>
      <c r="AG41" s="2140"/>
      <c r="AH41" s="2160">
        <f>AH27</f>
        <v>2026</v>
      </c>
      <c r="AI41" s="2160"/>
      <c r="AJ41" s="2160"/>
      <c r="AK41" s="2138">
        <f>AK27</f>
        <v>2027</v>
      </c>
      <c r="AL41" s="2139"/>
      <c r="AM41" s="2140"/>
      <c r="AN41" s="2138">
        <f>AN27</f>
        <v>2028</v>
      </c>
      <c r="AO41" s="2139"/>
      <c r="AP41" s="2140"/>
    </row>
    <row r="42" spans="2:54" ht="11.25" customHeight="1">
      <c r="B42" s="2256" t="s">
        <v>94</v>
      </c>
      <c r="C42" s="2257"/>
      <c r="D42" s="805"/>
      <c r="E42" s="805"/>
      <c r="F42" s="805"/>
      <c r="G42" s="805"/>
      <c r="H42" s="805"/>
      <c r="I42" s="2169" t="str">
        <f>'1. T1 INVESTOINTISUUN.'!J54</f>
        <v xml:space="preserve"> Finnvera</v>
      </c>
      <c r="J42" s="2170"/>
      <c r="K42" s="2134">
        <f>'1. T1 INVESTOINTISUUN.'!L54</f>
        <v>0</v>
      </c>
      <c r="L42" s="2137">
        <f>'1. T1 INVESTOINTISUUN.'!M54</f>
        <v>0</v>
      </c>
      <c r="M42" s="2125">
        <f>'1. T1 INVESTOINTISUUN.'!N54</f>
        <v>0</v>
      </c>
      <c r="N42" s="2126"/>
      <c r="O42" s="2127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93"/>
      <c r="AC42" s="2193"/>
      <c r="AD42" s="2203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171"/>
      <c r="J43" s="2172"/>
      <c r="K43" s="2135"/>
      <c r="L43" s="2135"/>
      <c r="M43" s="2128"/>
      <c r="N43" s="2129"/>
      <c r="O43" s="2130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125" t="str">
        <f>'1. T1 INVESTOINTISUUN.'!J56</f>
        <v xml:space="preserve"> Pankki</v>
      </c>
      <c r="J44" s="2173"/>
      <c r="K44" s="2134">
        <f>'1. T1 INVESTOINTISUUN.'!L56</f>
        <v>0</v>
      </c>
      <c r="L44" s="2137">
        <f>'1. T1 INVESTOINTISUUN.'!M56</f>
        <v>0</v>
      </c>
      <c r="M44" s="2125">
        <f>'1. T1 INVESTOINTISUUN.'!N56</f>
        <v>0</v>
      </c>
      <c r="N44" s="2126"/>
      <c r="O44" s="2127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128"/>
      <c r="J45" s="2174"/>
      <c r="K45" s="2135"/>
      <c r="L45" s="2135"/>
      <c r="M45" s="2128"/>
      <c r="N45" s="2129"/>
      <c r="O45" s="2130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125" t="str">
        <f>'1. T1 INVESTOINTISUUN.'!J58</f>
        <v xml:space="preserve"> Osamaksu</v>
      </c>
      <c r="J46" s="2173"/>
      <c r="K46" s="2134">
        <f>'1. T1 INVESTOINTISUUN.'!L58</f>
        <v>0</v>
      </c>
      <c r="L46" s="2137">
        <f>'1. T1 INVESTOINTISUUN.'!M58</f>
        <v>0</v>
      </c>
      <c r="M46" s="2125">
        <f>'1. T1 INVESTOINTISUUN.'!N58</f>
        <v>0</v>
      </c>
      <c r="N46" s="2126"/>
      <c r="O46" s="2127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128"/>
      <c r="J47" s="2174"/>
      <c r="K47" s="2135"/>
      <c r="L47" s="2135"/>
      <c r="M47" s="2128"/>
      <c r="N47" s="2129"/>
      <c r="O47" s="2130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125" t="str">
        <f>'1. T1 INVESTOINTISUUN.'!J60</f>
        <v xml:space="preserve"> Eläkelainat</v>
      </c>
      <c r="J48" s="2173"/>
      <c r="K48" s="2134">
        <f>'1. T1 INVESTOINTISUUN.'!L60</f>
        <v>0</v>
      </c>
      <c r="L48" s="2137">
        <f>'1. T1 INVESTOINTISUUN.'!M60</f>
        <v>0</v>
      </c>
      <c r="M48" s="2125">
        <f>'1. T1 INVESTOINTISUUN.'!N60</f>
        <v>0</v>
      </c>
      <c r="N48" s="2126"/>
      <c r="O48" s="2127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5" customHeight="1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131"/>
      <c r="J49" s="2175"/>
      <c r="K49" s="2136"/>
      <c r="L49" s="2136"/>
      <c r="M49" s="2131"/>
      <c r="N49" s="2132"/>
      <c r="O49" s="2133"/>
      <c r="Q49" s="807" t="s">
        <v>0</v>
      </c>
      <c r="R49" s="2226" t="s">
        <v>259</v>
      </c>
      <c r="S49" s="2227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>
      <c r="B51" s="2248" t="s">
        <v>434</v>
      </c>
      <c r="C51" s="2249"/>
      <c r="D51" s="2218" t="s">
        <v>107</v>
      </c>
      <c r="E51" s="2218"/>
      <c r="F51" s="2218" t="s">
        <v>107</v>
      </c>
      <c r="G51" s="2218"/>
      <c r="H51" s="2218" t="s">
        <v>110</v>
      </c>
      <c r="I51" s="2218"/>
      <c r="J51" s="2218" t="s">
        <v>98</v>
      </c>
      <c r="K51" s="2218"/>
      <c r="L51" s="2218" t="s">
        <v>100</v>
      </c>
      <c r="M51" s="2218"/>
      <c r="N51" s="2218" t="s">
        <v>257</v>
      </c>
      <c r="O51" s="2258"/>
      <c r="Q51" s="2222" t="s">
        <v>573</v>
      </c>
      <c r="R51" s="2222"/>
      <c r="S51" s="2222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>
      <c r="B52" s="2250"/>
      <c r="C52" s="2251"/>
      <c r="D52" s="2177">
        <f>'2. &amp; 7. T2 TULOSSUUN. '!E8</f>
        <v>2023</v>
      </c>
      <c r="E52" s="2177"/>
      <c r="F52" s="2177">
        <f>'2. &amp; 7. T2 TULOSSUUN. '!G8</f>
        <v>2024</v>
      </c>
      <c r="G52" s="2177"/>
      <c r="H52" s="2176">
        <f>'2. &amp; 7. T2 TULOSSUUN. '!I8</f>
        <v>2025</v>
      </c>
      <c r="I52" s="2176"/>
      <c r="J52" s="2177">
        <f>'2. &amp; 7. T2 TULOSSUUN. '!K8</f>
        <v>2026</v>
      </c>
      <c r="K52" s="2177"/>
      <c r="L52" s="2177">
        <f>'2. &amp; 7. T2 TULOSSUUN. '!M8</f>
        <v>2027</v>
      </c>
      <c r="M52" s="2177"/>
      <c r="N52" s="2177">
        <f>'2. &amp; 7. T2 TULOSSUUN. '!O8</f>
        <v>2028</v>
      </c>
      <c r="O52" s="2178"/>
      <c r="Q52" s="2222"/>
      <c r="R52" s="2222"/>
      <c r="S52" s="2222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>
      <c r="B53" s="2250"/>
      <c r="C53" s="2251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23" t="s">
        <v>578</v>
      </c>
      <c r="S57" s="2123"/>
      <c r="T57" s="2123"/>
      <c r="U57" s="2124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23" t="s">
        <v>579</v>
      </c>
      <c r="S58" s="2123"/>
      <c r="T58" s="2123"/>
      <c r="U58" s="2124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57" t="s">
        <v>580</v>
      </c>
      <c r="S59" s="2157"/>
      <c r="T59" s="2157"/>
      <c r="U59" s="2158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221" t="str">
        <f>'4. T7 LAINAT '!B40</f>
        <v xml:space="preserve"> UUDET OSAMAKSUVELAT</v>
      </c>
      <c r="AB61" s="2196" t="s">
        <v>545</v>
      </c>
      <c r="AC61" s="2197" t="s">
        <v>598</v>
      </c>
      <c r="AD61" s="2198" t="s">
        <v>123</v>
      </c>
      <c r="AE61" s="2139">
        <f>AE41</f>
        <v>2025</v>
      </c>
      <c r="AF61" s="2139"/>
      <c r="AG61" s="2140"/>
      <c r="AH61" s="2138">
        <f>AH41</f>
        <v>2026</v>
      </c>
      <c r="AI61" s="2139"/>
      <c r="AJ61" s="2140"/>
      <c r="AK61" s="2138">
        <f>AK41</f>
        <v>2027</v>
      </c>
      <c r="AL61" s="2139"/>
      <c r="AM61" s="2140"/>
      <c r="AN61" s="2139">
        <f>AN41</f>
        <v>2028</v>
      </c>
      <c r="AO61" s="2139"/>
      <c r="AP61" s="2139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207" t="s">
        <v>582</v>
      </c>
      <c r="S62" s="2207"/>
      <c r="T62" s="2207"/>
      <c r="U62" s="2208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221"/>
      <c r="AB62" s="2196"/>
      <c r="AC62" s="2197"/>
      <c r="AD62" s="2198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23" t="s">
        <v>583</v>
      </c>
      <c r="S63" s="2123"/>
      <c r="T63" s="2123"/>
      <c r="U63" s="2124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23" t="s">
        <v>584</v>
      </c>
      <c r="S64" s="2123"/>
      <c r="T64" s="2123"/>
      <c r="U64" s="2124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57" t="s">
        <v>585</v>
      </c>
      <c r="S65" s="2157"/>
      <c r="T65" s="2157"/>
      <c r="U65" s="2158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57" t="s">
        <v>586</v>
      </c>
      <c r="S66" s="2157"/>
      <c r="T66" s="2157"/>
      <c r="U66" s="2158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23" t="s">
        <v>587</v>
      </c>
      <c r="S67" s="2123"/>
      <c r="T67" s="2123"/>
      <c r="U67" s="2124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23" t="s">
        <v>588</v>
      </c>
      <c r="S68" s="2123"/>
      <c r="T68" s="2123"/>
      <c r="U68" s="2124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5" customHeight="1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23" t="s">
        <v>589</v>
      </c>
      <c r="S69" s="2123"/>
      <c r="T69" s="2123"/>
      <c r="U69" s="2124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161" t="str">
        <f>'4. T7 LAINAT '!B48</f>
        <v>Korot pitkäaikaisista veloista, ei velkakirjaa</v>
      </c>
      <c r="AB69" s="2161"/>
      <c r="AC69" s="2161"/>
      <c r="AD69" s="2162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>
      <c r="B70" s="2165" t="s">
        <v>172</v>
      </c>
      <c r="C70" s="2163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23" t="s">
        <v>590</v>
      </c>
      <c r="S70" s="2123"/>
      <c r="T70" s="2123"/>
      <c r="U70" s="2124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>
      <c r="B71" s="2166"/>
      <c r="C71" s="2164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23" t="s">
        <v>591</v>
      </c>
      <c r="S71" s="2123"/>
      <c r="T71" s="2123"/>
      <c r="U71" s="2124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23" t="s">
        <v>592</v>
      </c>
      <c r="S72" s="2123"/>
      <c r="T72" s="2123"/>
      <c r="U72" s="2124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23" t="s">
        <v>593</v>
      </c>
      <c r="S73" s="2123"/>
      <c r="T73" s="2123"/>
      <c r="U73" s="2124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23" t="s">
        <v>594</v>
      </c>
      <c r="S74" s="2123"/>
      <c r="T74" s="2123"/>
      <c r="U74" s="2124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23" t="s">
        <v>595</v>
      </c>
      <c r="S75" s="2123"/>
      <c r="T75" s="2123"/>
      <c r="U75" s="2124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5" customHeight="1">
      <c r="B76" s="1291"/>
      <c r="C76" s="826" t="s">
        <v>102</v>
      </c>
      <c r="D76" s="2115">
        <f>'2. &amp; 7. T2 TULOSSUUN. '!E33</f>
        <v>1</v>
      </c>
      <c r="E76" s="2116"/>
      <c r="F76" s="2115">
        <f>'2. &amp; 7. T2 TULOSSUUN. '!G33</f>
        <v>1</v>
      </c>
      <c r="G76" s="2116"/>
      <c r="H76" s="2115">
        <f>'2. &amp; 7. T2 TULOSSUUN. '!I33</f>
        <v>1</v>
      </c>
      <c r="I76" s="2116"/>
      <c r="J76" s="2115">
        <f>'2. &amp; 7. T2 TULOSSUUN. '!K33</f>
        <v>1</v>
      </c>
      <c r="K76" s="2116"/>
      <c r="L76" s="2115">
        <f>'2. &amp; 7. T2 TULOSSUUN. '!M33</f>
        <v>1</v>
      </c>
      <c r="M76" s="2116"/>
      <c r="N76" s="2115">
        <f>'2. &amp; 7. T2 TULOSSUUN. '!O33</f>
        <v>1</v>
      </c>
      <c r="O76" s="2117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>
      <c r="B77" s="1286"/>
      <c r="C77" s="1304" t="s">
        <v>525</v>
      </c>
      <c r="D77" s="2118">
        <f>'8. T4 RAHOITUSSUUN. '!P14</f>
        <v>0</v>
      </c>
      <c r="E77" s="2119"/>
      <c r="F77" s="2118">
        <f>'8. T4 RAHOITUSSUUN. '!Q14</f>
        <v>0</v>
      </c>
      <c r="G77" s="2119"/>
      <c r="H77" s="2118">
        <f>'8. T4 RAHOITUSSUUN. '!R14</f>
        <v>0</v>
      </c>
      <c r="I77" s="2119"/>
      <c r="J77" s="2118">
        <f>'8. T4 RAHOITUSSUUN. '!S14</f>
        <v>0</v>
      </c>
      <c r="K77" s="2119"/>
      <c r="L77" s="2118">
        <f>'8. T4 RAHOITUSSUUN. '!T14</f>
        <v>0</v>
      </c>
      <c r="M77" s="2119"/>
      <c r="N77" s="2118">
        <f>'8. T4 RAHOITUSSUUN. '!U14</f>
        <v>0</v>
      </c>
      <c r="O77" s="2120"/>
      <c r="Q77" s="862"/>
      <c r="R77" s="2167" t="str">
        <f>'8. T4 RAHOITUSSUUN. '!C44</f>
        <v>Kassan riittävyys / Muut kiinteät kulut (pv)</v>
      </c>
      <c r="S77" s="2167"/>
      <c r="T77" s="2167"/>
      <c r="U77" s="2168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>
      <c r="Q78" s="2150"/>
      <c r="R78" s="2150"/>
      <c r="S78" s="2150"/>
      <c r="AA78" s="2201"/>
      <c r="AB78" s="2201"/>
      <c r="AC78" s="2201"/>
      <c r="AD78" s="2201"/>
    </row>
    <row r="79" spans="2:61" ht="11.25" customHeight="1">
      <c r="BF79" s="2188" t="s">
        <v>0</v>
      </c>
      <c r="BG79" s="2188"/>
      <c r="BH79" s="2188"/>
      <c r="BI79" s="2188"/>
    </row>
    <row r="80" spans="2:61" ht="11.25" customHeight="1">
      <c r="B80" s="1750" t="str">
        <f>OHJE!I5</f>
        <v>Yritystulkin tarjoaa</v>
      </c>
      <c r="C80" s="1750"/>
      <c r="I80" s="1746"/>
      <c r="J80" s="1746"/>
      <c r="K80" s="1746"/>
      <c r="L80" s="1746"/>
      <c r="M80" s="1746"/>
      <c r="N80" s="1746"/>
      <c r="O80" s="1746"/>
      <c r="P80" s="720"/>
      <c r="Q80" s="1383"/>
      <c r="R80" s="1385" t="str">
        <f>OHJE!I5</f>
        <v>Yritystulkin tarjoaa</v>
      </c>
      <c r="S80" s="1383"/>
      <c r="T80" s="717"/>
      <c r="U80" s="717"/>
      <c r="V80" s="718"/>
      <c r="W80" s="2159"/>
      <c r="X80" s="2159"/>
      <c r="Y80" s="2159"/>
      <c r="Z80" s="719"/>
      <c r="AA80" s="1750" t="str">
        <f>OHJE!I5</f>
        <v>Yritystulkin tarjoaa</v>
      </c>
      <c r="AB80" s="1750"/>
      <c r="AK80" s="1746"/>
      <c r="AL80" s="1746"/>
      <c r="AM80" s="1746"/>
      <c r="AN80" s="1746"/>
      <c r="AO80" s="1746"/>
      <c r="AP80" s="1746"/>
      <c r="AR80" s="50" t="str">
        <f>OHJE!I5</f>
        <v>Yritystulkin tarjoaa</v>
      </c>
      <c r="AW80" s="1743"/>
      <c r="AX80" s="1743"/>
      <c r="AY80" s="1743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5" customHeight="1">
      <c r="B81" s="976" t="str">
        <f>OHJE!H7</f>
        <v>Lappeenrannan kaupunki, Wirma yrityspalvelut</v>
      </c>
      <c r="C81" s="260"/>
      <c r="D81" s="260"/>
      <c r="E81" s="260"/>
      <c r="F81" s="1382"/>
      <c r="G81" s="1382"/>
      <c r="H81" s="1382"/>
      <c r="I81" s="1382"/>
      <c r="J81" s="2179" t="str">
        <f>OHJE!G24</f>
        <v>YT22 Toimivan yrityksen tulossuunnitelma</v>
      </c>
      <c r="K81" s="2179"/>
      <c r="L81" s="2179"/>
      <c r="M81" s="2179"/>
      <c r="N81" s="2179"/>
      <c r="O81" s="2179"/>
      <c r="Q81" s="709"/>
      <c r="R81" s="2149" t="str">
        <f>OHJE!H7</f>
        <v>Lappeenrannan kaupunki, Wirma yrityspalvelut</v>
      </c>
      <c r="S81" s="2149"/>
      <c r="T81" s="2149"/>
      <c r="U81" s="2149"/>
      <c r="V81" s="2149"/>
      <c r="W81" s="2179" t="str">
        <f>OHJE!G24</f>
        <v>YT22 Toimivan yrityksen tulossuunnitelma</v>
      </c>
      <c r="X81" s="2179"/>
      <c r="Y81" s="2179"/>
      <c r="AA81" s="2149" t="str">
        <f>OHJE!H7</f>
        <v>Lappeenrannan kaupunki, Wirma yrityspalvelut</v>
      </c>
      <c r="AB81" s="2149"/>
      <c r="AC81" s="2149"/>
      <c r="AD81" s="2149"/>
      <c r="AE81" s="2149"/>
      <c r="AF81" s="2149"/>
      <c r="AG81" s="2149"/>
      <c r="AH81" s="2149"/>
      <c r="AI81" s="2149"/>
      <c r="AJ81" s="2149"/>
      <c r="AK81" s="1743" t="str">
        <f>OHJE!G24</f>
        <v>YT22 Toimivan yrityksen tulossuunnitelma</v>
      </c>
      <c r="AL81" s="1743"/>
      <c r="AM81" s="1743"/>
      <c r="AN81" s="1743"/>
      <c r="AO81" s="1743"/>
      <c r="AP81" s="1743"/>
      <c r="AR81" s="2150" t="str">
        <f>OHJE!H7</f>
        <v>Lappeenrannan kaupunki, Wirma yrityspalvelut</v>
      </c>
      <c r="AS81" s="2150"/>
      <c r="AT81" s="2150"/>
      <c r="AU81" s="2150"/>
      <c r="AV81" s="2150"/>
      <c r="AW81" s="1743" t="str">
        <f>OHJE!G24</f>
        <v>YT22 Toimivan yrityksen tulossuunnitelma</v>
      </c>
      <c r="AX81" s="1743"/>
      <c r="AY81" s="1743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/>
    <row r="84" spans="2:61" ht="11.25" customHeight="1"/>
    <row r="85" spans="2:61" ht="11.25" customHeight="1"/>
    <row r="86" spans="2:61" ht="11.25" customHeight="1">
      <c r="U86">
        <v>0</v>
      </c>
    </row>
    <row r="87" spans="2:61" ht="11.25" customHeight="1"/>
    <row r="88" spans="2:61" ht="11.25" customHeight="1"/>
    <row r="89" spans="2:61" ht="11.25" customHeight="1"/>
    <row r="90" spans="2:61" ht="11.25" customHeight="1"/>
    <row r="91" spans="2:61" ht="11.25" customHeight="1"/>
    <row r="92" spans="2:61" ht="11.25" customHeight="1"/>
    <row r="93" spans="2:61" ht="11.25" customHeight="1"/>
    <row r="94" spans="2:61" s="50" customFormat="1" ht="11.25" customHeight="1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/>
    <row r="96" spans="2:61" ht="11.25" customHeight="1"/>
    <row r="97" spans="43:54" s="50" customFormat="1" ht="11.25" customHeight="1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/>
    <row r="99" spans="43:54" ht="11.25" customHeight="1"/>
    <row r="100" spans="43:54" ht="11.25" customHeight="1"/>
    <row r="101" spans="43:54" ht="11.25" customHeight="1"/>
    <row r="102" spans="43:54" ht="11.25" customHeight="1"/>
    <row r="103" spans="43:54" ht="11.25" customHeight="1"/>
    <row r="104" spans="43:54" ht="11.25" customHeight="1"/>
    <row r="105" spans="43:54" ht="11.25" customHeight="1"/>
    <row r="106" spans="43:54" ht="11.25" customHeight="1"/>
    <row r="107" spans="43:54" ht="11.25" customHeight="1"/>
    <row r="108" spans="43:54" ht="11.25" customHeight="1"/>
    <row r="109" spans="43:54" ht="11.25" customHeight="1"/>
    <row r="110" spans="43:54" ht="11.25" customHeight="1"/>
    <row r="111" spans="43:54" ht="11.25" customHeight="1"/>
    <row r="112" spans="43:54" ht="11.25" customHeight="1">
      <c r="AQ112" s="50" t="s">
        <v>519</v>
      </c>
      <c r="AT112" s="152" t="str">
        <f>OHJE!H7</f>
        <v>Lappeenrannan kaupunki, Wirma yrityspalvelut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s="50" customFormat="1" ht="11.25" customHeight="1"/>
    <row r="125" ht="11.25" customHeight="1"/>
    <row r="126" ht="11.25" customHeight="1"/>
    <row r="127" ht="11.25" customHeight="1"/>
    <row r="128" ht="11.25" customHeight="1"/>
    <row r="129" ht="4.5" customHeight="1"/>
    <row r="130" ht="10.5" customHeight="1"/>
    <row r="131" ht="10.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5.25" customHeight="1"/>
    <row r="157" ht="11.25" customHeight="1"/>
    <row r="158" ht="12" customHeight="1"/>
    <row r="159" ht="12" customHeight="1"/>
    <row r="160" ht="13.2" customHeight="1"/>
    <row r="161" spans="18:19" ht="12" customHeight="1"/>
    <row r="162" spans="18:19" ht="11.25" customHeight="1"/>
    <row r="163" spans="18:19" ht="9.75" customHeight="1"/>
    <row r="164" spans="18:19">
      <c r="R164" s="37"/>
      <c r="S164" s="37"/>
    </row>
    <row r="177" ht="10.95" customHeight="1"/>
    <row r="181" ht="11.7" customHeight="1"/>
    <row r="196" spans="17:21" ht="4.2" customHeight="1"/>
    <row r="197" spans="17:21" ht="12" customHeight="1"/>
    <row r="198" spans="17:21" ht="12" customHeight="1"/>
    <row r="199" spans="17:21" ht="15" customHeight="1">
      <c r="Q199" s="38"/>
      <c r="R199" s="38">
        <f>'8. T4 RAHOITUSSUUN. '!AB43</f>
        <v>0</v>
      </c>
      <c r="S199" s="38"/>
      <c r="T199" s="38"/>
      <c r="U199" s="38"/>
    </row>
    <row r="200" spans="17:21" ht="15" customHeight="1"/>
    <row r="201" spans="17:21" ht="15" customHeight="1"/>
    <row r="202" spans="17:21" ht="15" customHeight="1"/>
    <row r="203" spans="17:21" ht="15" customHeight="1"/>
    <row r="204" spans="17:21" ht="15" customHeight="1"/>
    <row r="205" spans="17:21" ht="15" customHeight="1"/>
    <row r="206" spans="17:21" ht="15" customHeight="1"/>
    <row r="207" spans="17:21" ht="15" customHeight="1"/>
    <row r="208" spans="17:21" ht="15" customHeight="1"/>
    <row r="209" ht="15" customHeight="1"/>
    <row r="210" ht="15" customHeight="1"/>
    <row r="211" ht="15" customHeight="1"/>
  </sheetData>
  <sheetProtection algorithmName="SHA-512" hashValue="HPqpU3TzOfO+EtOy4qmNhB/z3viJ05oF3m4CayBWC2Q/1vuoylLhJoka1b5ZC8jP0D1x+RB+GfvZT+TCkDo9wg==" saltValue="Oe37UUreii92qZevIEg3lw==" spinCount="100000" sheet="1" objects="1" scenarios="1" selectLockedCells="1"/>
  <mergeCells count="287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45"/>
  <cols>
    <col min="2" max="3" width="10.3046875" customWidth="1"/>
    <col min="4" max="4" width="11.3046875" customWidth="1"/>
    <col min="5" max="5" width="54.3046875" customWidth="1"/>
  </cols>
  <sheetData>
    <row r="2" spans="2:5">
      <c r="B2" t="s">
        <v>680</v>
      </c>
      <c r="C2" t="s">
        <v>678</v>
      </c>
      <c r="D2" t="s">
        <v>679</v>
      </c>
      <c r="E2" t="s">
        <v>681</v>
      </c>
    </row>
    <row r="3" spans="2:5">
      <c r="B3" s="15">
        <v>44420</v>
      </c>
      <c r="C3" t="s">
        <v>682</v>
      </c>
      <c r="D3" t="s">
        <v>683</v>
      </c>
      <c r="E3" t="s">
        <v>684</v>
      </c>
    </row>
    <row r="4" spans="2:5">
      <c r="B4" s="15">
        <v>44497</v>
      </c>
      <c r="C4" s="476" t="s">
        <v>686</v>
      </c>
      <c r="D4" s="476" t="s">
        <v>687</v>
      </c>
      <c r="E4" s="476" t="s">
        <v>688</v>
      </c>
    </row>
    <row r="5" spans="2:5">
      <c r="C5" s="476" t="s">
        <v>689</v>
      </c>
      <c r="E5" s="476" t="s">
        <v>690</v>
      </c>
    </row>
    <row r="6" spans="2:5">
      <c r="C6" s="476" t="s">
        <v>691</v>
      </c>
      <c r="E6" s="476" t="s">
        <v>692</v>
      </c>
    </row>
    <row r="7" spans="2:5">
      <c r="C7" s="476" t="s">
        <v>693</v>
      </c>
      <c r="E7" s="476" t="s">
        <v>694</v>
      </c>
    </row>
    <row r="8" spans="2:5">
      <c r="C8" s="476" t="s">
        <v>695</v>
      </c>
      <c r="E8" s="476" t="s">
        <v>696</v>
      </c>
    </row>
    <row r="9" spans="2:5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45"/>
  <cols>
    <col min="2" max="2" width="41" customWidth="1"/>
    <col min="7" max="7" width="4.84375" customWidth="1"/>
    <col min="9" max="9" width="31.07421875" customWidth="1"/>
    <col min="10" max="10" width="7.3046875" customWidth="1"/>
  </cols>
  <sheetData>
    <row r="1" spans="1:22" ht="12.9" thickBot="1"/>
    <row r="2" spans="1:22" ht="15.75" customHeight="1">
      <c r="B2" s="2259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>
      <c r="B3" s="2260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>
      <c r="A50" s="4"/>
      <c r="B50" s="4" t="s">
        <v>0</v>
      </c>
      <c r="C50" s="4"/>
      <c r="D50" s="4"/>
      <c r="E50" s="4"/>
      <c r="F50" s="1"/>
      <c r="G50" s="1"/>
    </row>
    <row r="51" spans="1:7">
      <c r="A51" s="4"/>
      <c r="B51" s="4"/>
      <c r="C51" s="4"/>
      <c r="D51" s="4"/>
      <c r="E51" s="4"/>
      <c r="F51" s="1"/>
      <c r="G51" s="1"/>
    </row>
    <row r="52" spans="1:7">
      <c r="A52" s="4"/>
      <c r="B52" s="4"/>
      <c r="C52" s="4"/>
      <c r="D52" s="4"/>
      <c r="E52" s="4"/>
      <c r="F52" s="1"/>
      <c r="G52" s="1"/>
    </row>
    <row r="53" spans="1:7">
      <c r="A53" s="4"/>
      <c r="B53" s="4"/>
      <c r="C53" s="4"/>
      <c r="D53" s="4"/>
      <c r="E53" s="4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080" ySplit="1037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45"/>
  <cols>
    <col min="1" max="1" width="37.07421875" customWidth="1"/>
    <col min="2" max="2" width="10" customWidth="1"/>
    <col min="3" max="3" width="12.69140625" style="86" customWidth="1"/>
    <col min="4" max="4" width="11.69140625" customWidth="1"/>
    <col min="5" max="5" width="8.69140625" customWidth="1"/>
    <col min="6" max="6" width="8.84375" customWidth="1"/>
    <col min="7" max="8" width="10" customWidth="1"/>
    <col min="9" max="9" width="8.84375" customWidth="1"/>
    <col min="10" max="10" width="11.3046875" customWidth="1"/>
    <col min="11" max="11" width="9.3046875" customWidth="1"/>
    <col min="12" max="12" width="10.07421875" customWidth="1"/>
    <col min="13" max="13" width="11.07421875" customWidth="1"/>
    <col min="14" max="14" width="9.53515625" customWidth="1"/>
    <col min="15" max="15" width="9" customWidth="1"/>
    <col min="16" max="16" width="7.53515625" customWidth="1"/>
    <col min="18" max="18" width="9.84375" customWidth="1"/>
    <col min="19" max="19" width="9.3046875" customWidth="1"/>
    <col min="20" max="20" width="10.3046875" customWidth="1"/>
    <col min="21" max="22" width="8.3046875" customWidth="1"/>
    <col min="23" max="23" width="9.07421875" customWidth="1"/>
    <col min="24" max="24" width="10.84375" customWidth="1"/>
    <col min="25" max="25" width="11" customWidth="1"/>
    <col min="26" max="26" width="10.3046875" customWidth="1"/>
    <col min="27" max="27" width="9.07421875" customWidth="1"/>
  </cols>
  <sheetData>
    <row r="2" spans="1:39" ht="12.9" thickBot="1"/>
    <row r="3" spans="1:39">
      <c r="E3" s="2261"/>
      <c r="F3" s="2262"/>
      <c r="G3" s="2262"/>
      <c r="H3" s="2262"/>
      <c r="I3" s="2263"/>
      <c r="J3" s="2261" t="str">
        <f>'4. T7 LAINAT '!F20</f>
        <v>Ennuste 1</v>
      </c>
      <c r="K3" s="2262"/>
      <c r="L3" s="2262"/>
      <c r="M3" s="2262"/>
      <c r="N3" s="2262"/>
      <c r="O3" s="2263"/>
      <c r="P3" s="2261" t="str">
        <f>'4. T7 LAINAT '!I20</f>
        <v>Ennuste 2</v>
      </c>
      <c r="Q3" s="2262"/>
      <c r="R3" s="2262"/>
      <c r="S3" s="2262"/>
      <c r="T3" s="2262"/>
      <c r="U3" s="2263"/>
      <c r="V3" s="2261" t="str">
        <f>'4. T7 LAINAT '!L20</f>
        <v>Ennuste 3</v>
      </c>
      <c r="W3" s="2262"/>
      <c r="X3" s="2262"/>
      <c r="Y3" s="2262"/>
      <c r="Z3" s="2262"/>
      <c r="AA3" s="2263"/>
      <c r="AB3" s="2261" t="s">
        <v>257</v>
      </c>
      <c r="AC3" s="2262"/>
      <c r="AD3" s="2262"/>
      <c r="AE3" s="2262"/>
      <c r="AF3" s="2262"/>
      <c r="AG3" s="2263"/>
      <c r="AH3" s="2261" t="s">
        <v>350</v>
      </c>
      <c r="AI3" s="2262"/>
      <c r="AJ3" s="2262"/>
      <c r="AK3" s="2262"/>
      <c r="AL3" s="2262"/>
      <c r="AM3" s="2263"/>
    </row>
    <row r="4" spans="1:39">
      <c r="E4" s="2264"/>
      <c r="F4" s="2265"/>
      <c r="G4" s="2265"/>
      <c r="H4" s="2265"/>
      <c r="I4" s="2266"/>
      <c r="J4" s="2264">
        <f>'4. T7 LAINAT '!F21</f>
        <v>2025</v>
      </c>
      <c r="K4" s="2265"/>
      <c r="L4" s="2265"/>
      <c r="M4" s="2265"/>
      <c r="N4" s="2265"/>
      <c r="O4" s="2266"/>
      <c r="P4" s="2264">
        <f>'4. T7 LAINAT '!I21</f>
        <v>2026</v>
      </c>
      <c r="Q4" s="2265"/>
      <c r="R4" s="2265"/>
      <c r="S4" s="2265"/>
      <c r="T4" s="2265"/>
      <c r="U4" s="2266"/>
      <c r="V4" s="2264">
        <f>'4. T7 LAINAT '!L21</f>
        <v>2027</v>
      </c>
      <c r="W4" s="2265"/>
      <c r="X4" s="2265"/>
      <c r="Y4" s="2265"/>
      <c r="Z4" s="2265"/>
      <c r="AA4" s="2266"/>
      <c r="AB4" s="2264">
        <f>'4. T7 LAINAT '!O21</f>
        <v>2028</v>
      </c>
      <c r="AC4" s="2265"/>
      <c r="AD4" s="2265"/>
      <c r="AE4" s="2265"/>
      <c r="AF4" s="2265"/>
      <c r="AG4" s="2266"/>
      <c r="AH4" s="2264">
        <f>'4. T7 LAINAT '!O21+1</f>
        <v>2029</v>
      </c>
      <c r="AI4" s="2265"/>
      <c r="AJ4" s="2265"/>
      <c r="AK4" s="2265"/>
      <c r="AL4" s="2265"/>
      <c r="AM4" s="2266"/>
    </row>
    <row r="5" spans="1:39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2.9" thickBot="1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2.9" thickBot="1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>
      <c r="C38" s="6" t="s">
        <v>136</v>
      </c>
      <c r="E38" s="2261">
        <f>E3</f>
        <v>0</v>
      </c>
      <c r="F38" s="2262"/>
      <c r="G38" s="2262"/>
      <c r="H38" s="2262"/>
      <c r="I38" s="2263"/>
      <c r="J38" s="2261" t="str">
        <f>J3</f>
        <v>Ennuste 1</v>
      </c>
      <c r="K38" s="2262"/>
      <c r="L38" s="2262"/>
      <c r="M38" s="2262"/>
      <c r="N38" s="2262"/>
      <c r="O38" s="2263"/>
      <c r="P38" s="2261" t="str">
        <f>P3</f>
        <v>Ennuste 2</v>
      </c>
      <c r="Q38" s="2262"/>
      <c r="R38" s="2262"/>
      <c r="S38" s="2262"/>
      <c r="T38" s="2262"/>
      <c r="U38" s="2263"/>
      <c r="V38" s="2261" t="str">
        <f>V3</f>
        <v>Ennuste 3</v>
      </c>
      <c r="W38" s="2262"/>
      <c r="X38" s="2262"/>
      <c r="Y38" s="2262"/>
      <c r="Z38" s="2262"/>
      <c r="AA38" s="2263"/>
      <c r="AB38" s="2261" t="s">
        <v>257</v>
      </c>
      <c r="AC38" s="2262"/>
      <c r="AD38" s="2262"/>
      <c r="AE38" s="2262"/>
      <c r="AF38" s="2262"/>
      <c r="AG38" s="2263"/>
      <c r="AH38" s="2261" t="s">
        <v>282</v>
      </c>
      <c r="AI38" s="2262"/>
      <c r="AJ38" s="2262"/>
      <c r="AK38" s="2262"/>
      <c r="AL38" s="2262"/>
      <c r="AM38" s="2263"/>
    </row>
    <row r="39" spans="1:39" ht="12.9" thickBot="1">
      <c r="B39" s="6" t="s">
        <v>128</v>
      </c>
      <c r="C39" s="6" t="s">
        <v>135</v>
      </c>
      <c r="D39" s="6" t="s">
        <v>126</v>
      </c>
      <c r="E39" s="2264">
        <f>E4</f>
        <v>0</v>
      </c>
      <c r="F39" s="2265"/>
      <c r="G39" s="2265"/>
      <c r="H39" s="2265"/>
      <c r="I39" s="2266"/>
      <c r="J39" s="2264">
        <f>J4</f>
        <v>2025</v>
      </c>
      <c r="K39" s="2265"/>
      <c r="L39" s="2265"/>
      <c r="M39" s="2265"/>
      <c r="N39" s="2265"/>
      <c r="O39" s="2266"/>
      <c r="P39" s="2270">
        <f>P4</f>
        <v>2026</v>
      </c>
      <c r="Q39" s="2271"/>
      <c r="R39" s="2271"/>
      <c r="S39" s="2271"/>
      <c r="T39" s="2271"/>
      <c r="U39" s="2272"/>
      <c r="V39" s="2270">
        <f>V4</f>
        <v>2027</v>
      </c>
      <c r="W39" s="2271"/>
      <c r="X39" s="2271"/>
      <c r="Y39" s="2271"/>
      <c r="Z39" s="2271"/>
      <c r="AA39" s="2272"/>
      <c r="AB39" s="2270">
        <f>AB4</f>
        <v>2028</v>
      </c>
      <c r="AC39" s="2271"/>
      <c r="AD39" s="2271"/>
      <c r="AE39" s="2271"/>
      <c r="AF39" s="2271"/>
      <c r="AG39" s="2272"/>
      <c r="AH39" s="2270">
        <f>AH4</f>
        <v>2029</v>
      </c>
      <c r="AI39" s="2271"/>
      <c r="AJ39" s="2271"/>
      <c r="AK39" s="2271"/>
      <c r="AL39" s="2271"/>
      <c r="AM39" s="2272"/>
    </row>
    <row r="40" spans="1:39" s="2" customFormat="1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2.9" thickBot="1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2.9" thickBot="1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2.9" thickBot="1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2.9" thickBot="1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2.9" thickBot="1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2.9" thickBot="1">
      <c r="A57" s="169"/>
      <c r="C57" s="292"/>
      <c r="E57" s="2281">
        <f>E4</f>
        <v>0</v>
      </c>
      <c r="F57" s="2281"/>
      <c r="G57" s="2281"/>
      <c r="H57" s="2281"/>
      <c r="I57" s="2282"/>
      <c r="J57" s="2267">
        <f>J4</f>
        <v>2025</v>
      </c>
      <c r="K57" s="2268"/>
      <c r="L57" s="2268"/>
      <c r="M57" s="2268"/>
      <c r="N57" s="2268"/>
      <c r="O57" s="2269"/>
      <c r="P57" s="2267">
        <f>P4</f>
        <v>2026</v>
      </c>
      <c r="Q57" s="2268"/>
      <c r="R57" s="2268"/>
      <c r="S57" s="2268"/>
      <c r="T57" s="2268"/>
      <c r="U57" s="2269"/>
      <c r="V57" s="2267">
        <f>V4</f>
        <v>2027</v>
      </c>
      <c r="W57" s="2268"/>
      <c r="X57" s="2268"/>
      <c r="Y57" s="2268"/>
      <c r="Z57" s="2268"/>
      <c r="AA57" s="2269"/>
      <c r="AB57" s="2267">
        <f>AB4</f>
        <v>2028</v>
      </c>
      <c r="AC57" s="2268"/>
      <c r="AD57" s="2268"/>
      <c r="AE57" s="2268"/>
      <c r="AF57" s="2268"/>
      <c r="AG57" s="2269"/>
      <c r="AH57" s="2267">
        <f>AH4</f>
        <v>2029</v>
      </c>
      <c r="AI57" s="2268"/>
      <c r="AJ57" s="2268"/>
      <c r="AK57" s="2268"/>
      <c r="AL57" s="2268"/>
      <c r="AM57" s="2269"/>
    </row>
    <row r="58" spans="1:39" s="2" customFormat="1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2.9" thickBot="1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>
      <c r="B71" s="1" t="s">
        <v>0</v>
      </c>
    </row>
    <row r="72" spans="1:39" ht="15.45">
      <c r="A72" s="22"/>
      <c r="B72" s="24"/>
      <c r="C72"/>
      <c r="D72" s="2280"/>
      <c r="E72" s="2280"/>
      <c r="F72" s="2280"/>
      <c r="G72" s="2280"/>
      <c r="H72" s="2280"/>
      <c r="I72" s="2280"/>
      <c r="J72" s="86"/>
      <c r="K72" s="2280"/>
      <c r="L72" s="2280"/>
      <c r="M72" s="2280"/>
      <c r="N72" s="2280"/>
      <c r="O72" s="86"/>
      <c r="U72" s="1"/>
    </row>
    <row r="73" spans="1:39" s="2" customFormat="1">
      <c r="B73" s="6"/>
      <c r="C73"/>
      <c r="D73"/>
      <c r="E73"/>
      <c r="I73" s="40"/>
      <c r="J73"/>
      <c r="K73"/>
      <c r="O73" s="40"/>
      <c r="U73" s="1156"/>
    </row>
    <row r="74" spans="1:39" s="2" customFormat="1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>
      <c r="A90" s="169"/>
      <c r="B90" s="1173"/>
      <c r="C90" s="2031"/>
      <c r="D90" s="2031"/>
      <c r="E90" s="2031"/>
      <c r="F90" s="2031"/>
      <c r="G90" s="2031"/>
      <c r="H90" s="2031"/>
      <c r="I90" s="2275"/>
      <c r="J90" s="2031"/>
      <c r="K90" s="2031"/>
      <c r="L90" s="2031"/>
      <c r="M90" s="2031"/>
      <c r="N90" s="2031"/>
      <c r="O90" s="2275"/>
      <c r="P90"/>
      <c r="Q90"/>
    </row>
    <row r="91" spans="1:18">
      <c r="A91" s="1163"/>
      <c r="B91" s="119"/>
      <c r="C91" s="2032"/>
      <c r="D91" s="2032"/>
      <c r="E91" s="2032"/>
      <c r="F91" s="2032"/>
      <c r="G91" s="2032"/>
      <c r="H91" s="2032"/>
      <c r="I91" s="1740"/>
      <c r="J91" s="2032"/>
      <c r="K91" s="2032"/>
      <c r="L91" s="2032"/>
      <c r="M91" s="2032"/>
      <c r="N91" s="2032"/>
      <c r="O91" s="1740"/>
      <c r="P91" s="2"/>
      <c r="Q91" s="2"/>
    </row>
    <row r="92" spans="1:18">
      <c r="A92" s="138"/>
      <c r="B92" s="119"/>
      <c r="C92" s="2032"/>
      <c r="D92" s="2032"/>
      <c r="E92" s="2032"/>
      <c r="F92" s="2032"/>
      <c r="G92" s="2032"/>
      <c r="H92" s="2032"/>
      <c r="I92" s="1740"/>
      <c r="J92" s="2032"/>
      <c r="K92" s="2032"/>
      <c r="L92" s="2032"/>
      <c r="M92" s="2032"/>
      <c r="N92" s="2032"/>
      <c r="O92" s="1740"/>
    </row>
    <row r="93" spans="1:18">
      <c r="A93" s="111"/>
      <c r="B93" s="119"/>
      <c r="C93" s="120"/>
      <c r="D93" s="120"/>
      <c r="E93" s="120"/>
    </row>
    <row r="94" spans="1:18" s="2" customFormat="1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>
      <c r="A95" s="4" t="s">
        <v>146</v>
      </c>
      <c r="B95" s="2273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74"/>
      <c r="D95" s="2273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74"/>
      <c r="F95" s="2273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74"/>
      <c r="H95" s="2273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74"/>
      <c r="J95" s="2276"/>
      <c r="K95" s="2276"/>
    </row>
    <row r="96" spans="1:18">
      <c r="A96" s="4" t="s">
        <v>483</v>
      </c>
      <c r="B96" s="2273">
        <f>B95*'9. T5 KASSABUDJETTI  '!$F$29%</f>
        <v>0</v>
      </c>
      <c r="C96" s="2274"/>
      <c r="D96" s="2273">
        <f>D95*'9. T5 KASSABUDJETTI  '!$F$29%</f>
        <v>0</v>
      </c>
      <c r="E96" s="2274"/>
      <c r="F96" s="2273">
        <f>F95*'9. T5 KASSABUDJETTI  '!$F$29%</f>
        <v>0</v>
      </c>
      <c r="G96" s="2274"/>
      <c r="H96" s="2273">
        <f>H95*'9. T5 KASSABUDJETTI  '!$F$29%</f>
        <v>0</v>
      </c>
      <c r="I96" s="2274"/>
      <c r="J96" s="338"/>
      <c r="K96" s="338"/>
    </row>
    <row r="97" spans="1:19">
      <c r="A97" s="4" t="s">
        <v>147</v>
      </c>
      <c r="B97" s="2278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79"/>
      <c r="D97" s="2278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79"/>
      <c r="F97" s="2278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79"/>
      <c r="H97" s="2278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79"/>
      <c r="J97" s="2283"/>
      <c r="K97" s="2283"/>
    </row>
    <row r="98" spans="1:19">
      <c r="A98" s="1"/>
      <c r="B98" s="118"/>
      <c r="C98" s="37"/>
      <c r="D98" s="37"/>
      <c r="E98" s="37"/>
    </row>
    <row r="99" spans="1:19">
      <c r="A99" s="1"/>
      <c r="B99" s="119"/>
      <c r="C99" s="120"/>
      <c r="D99" s="120"/>
      <c r="E99" s="120"/>
    </row>
    <row r="100" spans="1:19" ht="12.9" thickBot="1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>
      <c r="A101" s="194" t="s">
        <v>0</v>
      </c>
      <c r="C101" s="120"/>
      <c r="I101" s="201" t="s">
        <v>247</v>
      </c>
      <c r="J101" s="2286" t="s">
        <v>107</v>
      </c>
      <c r="K101" s="2287"/>
      <c r="L101" s="2286" t="s">
        <v>99</v>
      </c>
      <c r="M101" s="2287"/>
      <c r="N101" s="2286" t="s">
        <v>98</v>
      </c>
      <c r="O101" s="2287"/>
      <c r="P101" s="2286" t="s">
        <v>100</v>
      </c>
      <c r="Q101" s="2287"/>
      <c r="R101" s="2286" t="str">
        <f>AB3</f>
        <v>Ennuste 4</v>
      </c>
      <c r="S101" s="2287"/>
    </row>
    <row r="102" spans="1:19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84"/>
      <c r="K102" s="2285"/>
      <c r="L102" s="2284">
        <f>J4</f>
        <v>2025</v>
      </c>
      <c r="M102" s="2285"/>
      <c r="N102" s="2284">
        <f>P4</f>
        <v>2026</v>
      </c>
      <c r="O102" s="2285"/>
      <c r="P102" s="2284">
        <f>V4</f>
        <v>2027</v>
      </c>
      <c r="Q102" s="2285"/>
      <c r="R102" s="2284">
        <f>AB4</f>
        <v>2028</v>
      </c>
      <c r="S102" s="2285"/>
    </row>
    <row r="103" spans="1:19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>
      <c r="A126" s="109"/>
    </row>
    <row r="127" spans="1:6" s="2" customFormat="1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>
      <c r="A131" s="1"/>
      <c r="B131" s="119"/>
      <c r="C131" s="119"/>
      <c r="D131" s="119"/>
      <c r="E131" s="119"/>
    </row>
    <row r="132" spans="1:5">
      <c r="A132" s="111"/>
      <c r="C132"/>
    </row>
    <row r="133" spans="1:5">
      <c r="A133" s="111"/>
      <c r="B133" s="120"/>
      <c r="C133" s="120"/>
      <c r="D133" s="120"/>
      <c r="E133" s="120"/>
    </row>
    <row r="134" spans="1:5">
      <c r="A134" s="111"/>
      <c r="B134" s="119"/>
      <c r="C134" s="120"/>
      <c r="D134" s="120"/>
      <c r="E134" s="120"/>
    </row>
    <row r="135" spans="1:5">
      <c r="A135" s="112"/>
      <c r="B135" s="119"/>
      <c r="C135" s="120"/>
      <c r="D135" s="120"/>
      <c r="E135" s="120"/>
    </row>
    <row r="136" spans="1:5">
      <c r="A136" s="111"/>
      <c r="B136" s="119"/>
      <c r="C136" s="120"/>
      <c r="D136" s="120"/>
      <c r="E136" s="120"/>
    </row>
    <row r="137" spans="1:5" s="63" customFormat="1" ht="12.9">
      <c r="B137" s="125"/>
      <c r="C137" s="125"/>
      <c r="D137" s="125"/>
      <c r="E137" s="125"/>
    </row>
    <row r="138" spans="1:5">
      <c r="A138" s="110"/>
      <c r="B138" s="116"/>
      <c r="C138" s="116"/>
      <c r="D138" s="116"/>
      <c r="E138" s="116"/>
    </row>
    <row r="139" spans="1:5">
      <c r="A139" s="1"/>
      <c r="B139" s="115"/>
      <c r="C139" s="115"/>
      <c r="D139" s="115"/>
      <c r="E139" s="115"/>
    </row>
    <row r="140" spans="1:5">
      <c r="A140" s="1"/>
      <c r="B140" s="119"/>
      <c r="C140" s="119"/>
      <c r="D140" s="119"/>
      <c r="E140" s="119"/>
    </row>
    <row r="141" spans="1:5">
      <c r="A141" s="1"/>
      <c r="B141" s="119"/>
      <c r="C141" s="119"/>
      <c r="D141" s="119"/>
      <c r="E141" s="119"/>
    </row>
    <row r="142" spans="1:5">
      <c r="A142" s="111"/>
      <c r="C142"/>
    </row>
    <row r="143" spans="1:5">
      <c r="A143" s="111"/>
      <c r="B143" s="120"/>
      <c r="C143" s="120"/>
      <c r="D143" s="120"/>
      <c r="E143" s="120"/>
    </row>
    <row r="144" spans="1:5">
      <c r="A144" s="111"/>
      <c r="B144" s="119"/>
      <c r="C144" s="120"/>
      <c r="D144" s="120"/>
      <c r="E144" s="120"/>
    </row>
    <row r="145" spans="1:5">
      <c r="A145" s="112"/>
      <c r="B145" s="119"/>
      <c r="C145" s="120"/>
      <c r="D145" s="120"/>
      <c r="E145" s="120"/>
    </row>
    <row r="146" spans="1:5">
      <c r="A146" s="111"/>
      <c r="B146" s="119"/>
      <c r="C146" s="120"/>
      <c r="D146" s="120"/>
      <c r="E146" s="120"/>
    </row>
    <row r="147" spans="1:5">
      <c r="A147" s="111"/>
      <c r="B147" s="119"/>
      <c r="C147" s="120"/>
      <c r="D147" s="120"/>
      <c r="E147" s="120"/>
    </row>
    <row r="148" spans="1:5">
      <c r="A148" s="109"/>
      <c r="B148" s="119"/>
      <c r="C148" s="120"/>
      <c r="D148" s="120"/>
      <c r="E148" s="120"/>
    </row>
    <row r="149" spans="1:5" s="2" customFormat="1">
      <c r="B149" s="2277"/>
      <c r="C149" s="2277"/>
      <c r="D149" s="124"/>
      <c r="E149" s="124"/>
    </row>
    <row r="150" spans="1:5">
      <c r="A150" s="110"/>
      <c r="B150" s="116"/>
      <c r="C150" s="116"/>
      <c r="D150" s="116"/>
      <c r="E150" s="116"/>
    </row>
    <row r="151" spans="1:5">
      <c r="A151" s="1"/>
      <c r="B151" s="115"/>
      <c r="C151" s="115"/>
      <c r="D151" s="115"/>
      <c r="E151" s="115"/>
    </row>
    <row r="152" spans="1:5">
      <c r="A152" s="1"/>
      <c r="B152" s="115"/>
      <c r="C152" s="115"/>
      <c r="D152" s="115"/>
      <c r="E152" s="115"/>
    </row>
    <row r="153" spans="1:5">
      <c r="A153" s="1"/>
      <c r="B153" s="121"/>
      <c r="C153" s="121"/>
      <c r="D153" s="121"/>
      <c r="E153" s="121"/>
    </row>
    <row r="154" spans="1:5">
      <c r="A154" s="1"/>
      <c r="B154" s="117"/>
      <c r="C154" s="117"/>
      <c r="D154" s="117"/>
      <c r="E154" s="117"/>
    </row>
    <row r="155" spans="1:5">
      <c r="A155" s="1"/>
      <c r="B155" s="118"/>
      <c r="C155" s="118"/>
      <c r="D155" s="118"/>
      <c r="E155" s="118"/>
    </row>
    <row r="156" spans="1:5">
      <c r="A156" s="1"/>
      <c r="B156" s="118"/>
      <c r="C156" s="118"/>
      <c r="D156" s="118"/>
      <c r="E156" s="118"/>
    </row>
    <row r="157" spans="1:5">
      <c r="A157" s="1"/>
      <c r="B157" s="18"/>
      <c r="C157" s="18"/>
      <c r="D157" s="18"/>
      <c r="E157" s="18"/>
    </row>
    <row r="158" spans="1:5">
      <c r="A158" s="1"/>
      <c r="B158" s="122"/>
      <c r="C158" s="122"/>
      <c r="D158" s="122"/>
      <c r="E158" s="122"/>
    </row>
    <row r="159" spans="1:5">
      <c r="A159" s="2"/>
      <c r="B159" s="123"/>
      <c r="C159" s="123"/>
      <c r="D159" s="123"/>
      <c r="E159" s="123"/>
    </row>
    <row r="160" spans="1:5">
      <c r="A160" s="111"/>
      <c r="C160"/>
    </row>
    <row r="161" spans="1:5">
      <c r="A161" s="111"/>
      <c r="B161" s="119"/>
      <c r="C161" s="119"/>
      <c r="D161" s="119"/>
      <c r="E161" s="119"/>
    </row>
    <row r="162" spans="1:5">
      <c r="A162" s="111"/>
      <c r="B162" s="119"/>
      <c r="C162" s="120"/>
      <c r="D162" s="120"/>
      <c r="E162" s="120"/>
    </row>
    <row r="163" spans="1:5">
      <c r="A163" s="113"/>
      <c r="B163" s="119"/>
      <c r="C163" s="120"/>
      <c r="D163" s="120"/>
      <c r="E163" s="120"/>
    </row>
    <row r="164" spans="1:5">
      <c r="A164" s="114"/>
      <c r="B164" s="123"/>
      <c r="C164" s="123"/>
      <c r="D164" s="123"/>
      <c r="E164" s="123"/>
    </row>
    <row r="165" spans="1:5">
      <c r="A165" s="111"/>
      <c r="B165" s="120"/>
      <c r="C165" s="120"/>
      <c r="D165" s="120"/>
      <c r="E165" s="120"/>
    </row>
    <row r="166" spans="1:5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  <mergeCell ref="P4:U4"/>
    <mergeCell ref="V4:AA4"/>
    <mergeCell ref="V57:AA57"/>
    <mergeCell ref="K72:N72"/>
    <mergeCell ref="J57:O57"/>
    <mergeCell ref="J38:O38"/>
    <mergeCell ref="P39:U39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45"/>
  <cols>
    <col min="1" max="1" width="10.53515625" customWidth="1"/>
    <col min="2" max="2" width="3.69140625" style="38" customWidth="1"/>
    <col min="3" max="3" width="45.3046875" customWidth="1"/>
    <col min="4" max="8" width="11" customWidth="1"/>
    <col min="9" max="9" width="5.07421875" customWidth="1"/>
    <col min="10" max="10" width="10.69140625" style="38" customWidth="1"/>
    <col min="11" max="11" width="10.69140625" customWidth="1"/>
    <col min="20" max="20" width="7.69140625" customWidth="1"/>
  </cols>
  <sheetData>
    <row r="1" spans="1:20" ht="14.15">
      <c r="B1" s="80" t="s">
        <v>0</v>
      </c>
      <c r="I1" s="58"/>
    </row>
    <row r="2" spans="1:20" ht="4.5" customHeight="1">
      <c r="E2" s="59" t="s">
        <v>0</v>
      </c>
    </row>
    <row r="3" spans="1:20" ht="14.25" customHeight="1">
      <c r="A3" s="1524" t="s">
        <v>740</v>
      </c>
      <c r="C3" s="22" t="s">
        <v>103</v>
      </c>
      <c r="D3" s="1629"/>
      <c r="E3" s="43" t="s">
        <v>93</v>
      </c>
      <c r="J3" s="1778"/>
      <c r="K3" s="1778"/>
      <c r="N3" s="22" t="s">
        <v>103</v>
      </c>
    </row>
    <row r="4" spans="1:20" ht="14.25" customHeight="1">
      <c r="C4" s="185" t="s">
        <v>0</v>
      </c>
      <c r="D4" s="1629"/>
      <c r="E4" s="560">
        <v>0</v>
      </c>
      <c r="F4" s="561"/>
      <c r="G4" s="77"/>
    </row>
    <row r="5" spans="1:20" ht="7.5" customHeight="1">
      <c r="D5" s="1629"/>
      <c r="E5" s="1758"/>
      <c r="F5" s="1759"/>
      <c r="G5" s="38"/>
      <c r="H5" s="22"/>
    </row>
    <row r="6" spans="1:20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>
      <c r="B7" s="1764"/>
      <c r="C7" s="1764"/>
      <c r="D7" s="1765"/>
      <c r="E7" s="1766"/>
      <c r="F7" s="1767"/>
      <c r="G7" s="1767"/>
      <c r="H7" s="1767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ht="12.9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>
      <c r="B9" s="1764">
        <v>0</v>
      </c>
      <c r="C9" s="1764"/>
      <c r="D9" s="1765"/>
      <c r="E9" s="1768"/>
      <c r="F9" s="1768"/>
      <c r="G9" s="1768"/>
      <c r="H9" s="1768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>
      <c r="A10"/>
      <c r="B10" s="1388" t="s">
        <v>744</v>
      </c>
      <c r="C10" s="61"/>
      <c r="D10" s="1631"/>
      <c r="E10" s="1769" t="s">
        <v>747</v>
      </c>
      <c r="F10" s="1769"/>
      <c r="G10" s="1769"/>
      <c r="H10" s="1769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>
      <c r="B11" s="1771">
        <v>0</v>
      </c>
      <c r="C11" s="1772"/>
      <c r="D11" s="1773"/>
      <c r="E11" s="1768"/>
      <c r="F11" s="1768"/>
      <c r="G11" s="1768"/>
      <c r="H11" s="1768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>
      <c r="B12" s="1772"/>
      <c r="C12" s="1772"/>
      <c r="D12" s="1773"/>
      <c r="E12" s="1769" t="s">
        <v>748</v>
      </c>
      <c r="F12" s="1769"/>
      <c r="G12" s="1769"/>
      <c r="H12" s="1769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>
      <c r="A13" s="51"/>
      <c r="B13" s="1772"/>
      <c r="C13" s="1772"/>
      <c r="D13" s="1773"/>
      <c r="E13" s="1770"/>
      <c r="F13" s="1770"/>
      <c r="G13" s="1770"/>
      <c r="H13" s="1770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5" customHeight="1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2" customHeight="1">
      <c r="B15" s="1760" t="s">
        <v>199</v>
      </c>
      <c r="C15" s="1761"/>
      <c r="D15" s="1389" t="s">
        <v>110</v>
      </c>
      <c r="E15" s="1390" t="s">
        <v>98</v>
      </c>
      <c r="F15" s="1390" t="s">
        <v>100</v>
      </c>
      <c r="G15" s="1390" t="s">
        <v>257</v>
      </c>
      <c r="H15" s="1751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>
      <c r="B16" s="1762"/>
      <c r="C16" s="1763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52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2" customHeight="1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5" customHeight="1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>
      <c r="B44" s="1760" t="s">
        <v>261</v>
      </c>
      <c r="C44" s="1761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51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>
      <c r="B45" s="1762"/>
      <c r="C45" s="1763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52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>
      <c r="B46" s="1755" t="s">
        <v>544</v>
      </c>
      <c r="C46" s="1756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>
      <c r="B53" s="1753" t="s">
        <v>94</v>
      </c>
      <c r="C53" s="1754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77" t="s">
        <v>470</v>
      </c>
      <c r="K54" s="1777"/>
      <c r="L54" s="1776">
        <v>0</v>
      </c>
      <c r="M54" s="1775">
        <v>0</v>
      </c>
      <c r="N54" s="1774">
        <v>0</v>
      </c>
      <c r="O54" s="1774"/>
      <c r="P54" s="1774"/>
      <c r="Q54" s="1774"/>
      <c r="R54" s="1774"/>
      <c r="S54" s="1774"/>
      <c r="T54" s="1774"/>
    </row>
    <row r="55" spans="2:20" ht="13.5" customHeight="1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77"/>
      <c r="K55" s="1777"/>
      <c r="L55" s="1776"/>
      <c r="M55" s="1775"/>
      <c r="N55" s="1774"/>
      <c r="O55" s="1774"/>
      <c r="P55" s="1774"/>
      <c r="Q55" s="1774"/>
      <c r="R55" s="1774"/>
      <c r="S55" s="1774"/>
      <c r="T55" s="1774"/>
    </row>
    <row r="56" spans="2:20" ht="13.5" customHeight="1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77" t="s">
        <v>472</v>
      </c>
      <c r="K56" s="1777"/>
      <c r="L56" s="1776">
        <v>0</v>
      </c>
      <c r="M56" s="1775">
        <v>0</v>
      </c>
      <c r="N56" s="1774">
        <v>0</v>
      </c>
      <c r="O56" s="1774"/>
      <c r="P56" s="1774"/>
      <c r="Q56" s="1774"/>
      <c r="R56" s="1774"/>
      <c r="S56" s="1774"/>
      <c r="T56" s="1774"/>
    </row>
    <row r="57" spans="2:20" ht="13.5" customHeight="1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77"/>
      <c r="K57" s="1777"/>
      <c r="L57" s="1776"/>
      <c r="M57" s="1775"/>
      <c r="N57" s="1774"/>
      <c r="O57" s="1774"/>
      <c r="P57" s="1774"/>
      <c r="Q57" s="1774"/>
      <c r="R57" s="1774"/>
      <c r="S57" s="1774"/>
      <c r="T57" s="1774"/>
    </row>
    <row r="58" spans="2:20" ht="13.5" customHeight="1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77" t="s">
        <v>473</v>
      </c>
      <c r="K58" s="1777"/>
      <c r="L58" s="1776">
        <v>0</v>
      </c>
      <c r="M58" s="1775">
        <v>0</v>
      </c>
      <c r="N58" s="1774">
        <v>0</v>
      </c>
      <c r="O58" s="1774"/>
      <c r="P58" s="1774"/>
      <c r="Q58" s="1774"/>
      <c r="R58" s="1774"/>
      <c r="S58" s="1774"/>
      <c r="T58" s="1774"/>
    </row>
    <row r="59" spans="2:20" ht="13.5" customHeight="1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77"/>
      <c r="K59" s="1777"/>
      <c r="L59" s="1776"/>
      <c r="M59" s="1775"/>
      <c r="N59" s="1774"/>
      <c r="O59" s="1774"/>
      <c r="P59" s="1774"/>
      <c r="Q59" s="1774"/>
      <c r="R59" s="1774"/>
      <c r="S59" s="1774"/>
      <c r="T59" s="1774"/>
    </row>
    <row r="60" spans="2:20" ht="13.5" customHeight="1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77" t="s">
        <v>474</v>
      </c>
      <c r="K60" s="1777"/>
      <c r="L60" s="1776">
        <v>0</v>
      </c>
      <c r="M60" s="1775">
        <v>0</v>
      </c>
      <c r="N60" s="1774">
        <v>0</v>
      </c>
      <c r="O60" s="1774"/>
      <c r="P60" s="1774"/>
      <c r="Q60" s="1774"/>
      <c r="R60" s="1774"/>
      <c r="S60" s="1774"/>
      <c r="T60" s="1774"/>
    </row>
    <row r="61" spans="2:20" ht="13.5" customHeight="1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77"/>
      <c r="K61" s="1777"/>
      <c r="L61" s="1776"/>
      <c r="M61" s="1775"/>
      <c r="N61" s="1774"/>
      <c r="O61" s="1774"/>
      <c r="P61" s="1774"/>
      <c r="Q61" s="1774"/>
      <c r="R61" s="1774"/>
      <c r="S61" s="1774"/>
      <c r="T61" s="1774"/>
    </row>
    <row r="62" spans="2:20" ht="13.5" customHeight="1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99999999999999" customHeight="1"/>
    <row r="66" spans="2:1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46" t="str">
        <f>OHJE!I5</f>
        <v>Yritystulkin tarjoaa</v>
      </c>
      <c r="F66" s="1746"/>
      <c r="G66" s="1746"/>
      <c r="H66" s="1746"/>
      <c r="J66"/>
    </row>
    <row r="67" spans="2:12">
      <c r="B67" s="1750" t="str">
        <f>OHJE!G24</f>
        <v>YT22 Toimivan yrityksen tulossuunnitelma</v>
      </c>
      <c r="C67" s="1750"/>
      <c r="D67" s="1757" t="str">
        <f>OHJE!H7</f>
        <v>Lappeenrannan kaupunki, Wirma yrityspalvelut</v>
      </c>
      <c r="E67" s="1757"/>
      <c r="F67" s="1757"/>
      <c r="G67" s="1757"/>
      <c r="H67" s="1757"/>
      <c r="J67"/>
      <c r="L67" s="1779">
        <v>0</v>
      </c>
    </row>
    <row r="68" spans="2:12">
      <c r="B68" s="1750"/>
      <c r="C68" s="1750"/>
      <c r="D68" s="992"/>
      <c r="E68" s="992"/>
      <c r="F68" s="992"/>
      <c r="G68" s="992"/>
      <c r="H68" s="992"/>
      <c r="L68" s="1779"/>
    </row>
    <row r="69" spans="2:12" ht="14.15">
      <c r="B69" s="75"/>
      <c r="C69" s="76"/>
    </row>
    <row r="70" spans="2:12">
      <c r="B70" s="396" t="s">
        <v>332</v>
      </c>
    </row>
    <row r="71" spans="2:12">
      <c r="B71" s="50" t="s">
        <v>333</v>
      </c>
    </row>
    <row r="72" spans="2:12">
      <c r="B72" s="50" t="s">
        <v>334</v>
      </c>
    </row>
    <row r="73" spans="2:12" ht="14.15">
      <c r="B73" s="75"/>
      <c r="C73" s="76"/>
    </row>
    <row r="74" spans="2:12" ht="14.15">
      <c r="B74" s="75"/>
      <c r="C74" s="76"/>
    </row>
    <row r="75" spans="2:12" ht="14.15">
      <c r="B75" s="75"/>
      <c r="C75" s="76"/>
    </row>
    <row r="76" spans="2:12" ht="14.15">
      <c r="B76" s="75"/>
      <c r="C76" s="76"/>
    </row>
    <row r="77" spans="2:12" ht="14.15">
      <c r="B77" s="75"/>
      <c r="C77" s="76"/>
    </row>
    <row r="78" spans="2:12">
      <c r="B78" s="396"/>
    </row>
    <row r="79" spans="2:12">
      <c r="B79" s="50"/>
    </row>
    <row r="80" spans="2:1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  <mergeCell ref="J3:K3"/>
    <mergeCell ref="J54:K55"/>
    <mergeCell ref="L54:L55"/>
    <mergeCell ref="M54:M55"/>
    <mergeCell ref="N54:T55"/>
    <mergeCell ref="N56:T57"/>
    <mergeCell ref="M56:M57"/>
    <mergeCell ref="L56:L57"/>
    <mergeCell ref="J56:K57"/>
    <mergeCell ref="B9:D9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B67:C67"/>
    <mergeCell ref="B68:C68"/>
    <mergeCell ref="H15:H16"/>
    <mergeCell ref="B53:C53"/>
    <mergeCell ref="B46:C46"/>
    <mergeCell ref="D67:H67"/>
    <mergeCell ref="E66:H6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45"/>
  <cols>
    <col min="2" max="2" width="2.84375" style="38" customWidth="1"/>
    <col min="3" max="3" width="34.3046875" customWidth="1"/>
    <col min="4" max="4" width="5.3046875" customWidth="1"/>
    <col min="5" max="5" width="12.3046875" customWidth="1"/>
    <col min="6" max="6" width="5.3046875" customWidth="1"/>
    <col min="7" max="7" width="12.3046875" customWidth="1"/>
    <col min="8" max="8" width="5.69140625" style="38" customWidth="1"/>
    <col min="9" max="9" width="12.3046875" style="4" customWidth="1"/>
    <col min="10" max="10" width="5.69140625" style="38" customWidth="1"/>
    <col min="11" max="11" width="12.3046875" customWidth="1"/>
    <col min="12" max="12" width="5.69140625" style="38" customWidth="1"/>
    <col min="13" max="13" width="12.3046875" customWidth="1"/>
    <col min="14" max="14" width="5.69140625" style="38" customWidth="1"/>
    <col min="15" max="15" width="12.3046875" customWidth="1"/>
    <col min="16" max="16" width="5.69140625" style="38" customWidth="1"/>
    <col min="17" max="17" width="3.3046875" customWidth="1"/>
  </cols>
  <sheetData>
    <row r="1" spans="1:32" ht="30.45" customHeight="1"/>
    <row r="2" spans="1:32" ht="15.45">
      <c r="A2" s="1524" t="s">
        <v>740</v>
      </c>
      <c r="C2" s="22" t="s">
        <v>104</v>
      </c>
      <c r="G2" s="46"/>
      <c r="R2" s="22" t="s">
        <v>104</v>
      </c>
    </row>
    <row r="3" spans="1:32" ht="15.45">
      <c r="G3" s="548"/>
      <c r="I3" s="414"/>
      <c r="K3" s="413"/>
    </row>
    <row r="4" spans="1:32" ht="20.25" customHeight="1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>
      <c r="B5" s="1764">
        <f>'1. T1 INVESTOINTISUUN.'!B7</f>
        <v>0</v>
      </c>
      <c r="C5" s="1764"/>
      <c r="D5" s="1764"/>
      <c r="E5" s="1764"/>
      <c r="F5" s="550"/>
      <c r="G5" s="1764">
        <f>'1. T1 INVESTOINTISUUN.'!B9</f>
        <v>0</v>
      </c>
      <c r="H5" s="1764"/>
      <c r="I5" s="1764"/>
      <c r="J5" s="1764"/>
      <c r="K5" s="1764"/>
      <c r="L5" s="1764"/>
      <c r="M5" s="495"/>
      <c r="N5" s="549"/>
      <c r="O5" s="1820">
        <f>'1. T1 INVESTOINTISUUN.'!E4</f>
        <v>0</v>
      </c>
      <c r="P5" s="1820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>
      <c r="R6" s="1821"/>
      <c r="S6" s="1822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>
      <c r="A7" s="51"/>
      <c r="B7" s="1824" t="s">
        <v>0</v>
      </c>
      <c r="C7" s="1825"/>
      <c r="D7" s="1826"/>
      <c r="E7" s="1786" t="s">
        <v>101</v>
      </c>
      <c r="F7" s="1787"/>
      <c r="G7" s="1786" t="s">
        <v>101</v>
      </c>
      <c r="H7" s="1787"/>
      <c r="I7" s="1786" t="str">
        <f>'1. T1 INVESTOINTISUUN.'!D15</f>
        <v>Ennuste 1</v>
      </c>
      <c r="J7" s="1787"/>
      <c r="K7" s="1786" t="s">
        <v>98</v>
      </c>
      <c r="L7" s="1787"/>
      <c r="M7" s="1786" t="s">
        <v>100</v>
      </c>
      <c r="N7" s="1787"/>
      <c r="O7" s="1786" t="s">
        <v>257</v>
      </c>
      <c r="P7" s="1790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>
      <c r="B8" s="1827"/>
      <c r="C8" s="1828"/>
      <c r="D8" s="1829"/>
      <c r="E8" s="1793">
        <v>2023</v>
      </c>
      <c r="F8" s="1794"/>
      <c r="G8" s="1793">
        <v>2024</v>
      </c>
      <c r="H8" s="1794"/>
      <c r="I8" s="1793">
        <f>'1. T1 INVESTOINTISUUN.'!D16</f>
        <v>2025</v>
      </c>
      <c r="J8" s="1794"/>
      <c r="K8" s="1791">
        <f>I8+1</f>
        <v>2026</v>
      </c>
      <c r="L8" s="1797"/>
      <c r="M8" s="1791">
        <f>K8+1</f>
        <v>2027</v>
      </c>
      <c r="N8" s="1797"/>
      <c r="O8" s="1791">
        <f>M8+1</f>
        <v>2028</v>
      </c>
      <c r="P8" s="1792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2.9" thickBot="1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>
      <c r="A10" s="2"/>
      <c r="B10" s="1391"/>
      <c r="C10" s="348"/>
      <c r="D10" s="1044" t="s">
        <v>392</v>
      </c>
      <c r="E10" s="1784">
        <v>12</v>
      </c>
      <c r="F10" s="1795"/>
      <c r="G10" s="1784" t="s">
        <v>393</v>
      </c>
      <c r="H10" s="1795"/>
      <c r="I10" s="1784">
        <v>12</v>
      </c>
      <c r="J10" s="1795"/>
      <c r="K10" s="1784" t="s">
        <v>393</v>
      </c>
      <c r="L10" s="1795"/>
      <c r="M10" s="1784" t="s">
        <v>393</v>
      </c>
      <c r="N10" s="1795"/>
      <c r="O10" s="1784" t="s">
        <v>393</v>
      </c>
      <c r="P10" s="1785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49999999999999" customHeight="1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5" customHeight="1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5" customHeight="1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5" customHeight="1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5" customHeight="1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5" customHeight="1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5" customHeight="1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5" customHeight="1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5" customHeight="1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5" customHeight="1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5" customHeight="1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5" customHeight="1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5" customHeight="1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5" customHeight="1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5" customHeight="1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7" customHeight="1">
      <c r="B26" s="1416" t="s">
        <v>172</v>
      </c>
      <c r="C26" s="1810" t="s">
        <v>86</v>
      </c>
      <c r="D26" s="1811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5" customHeight="1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5" customHeight="1">
      <c r="A28"/>
      <c r="B28" s="1416"/>
      <c r="C28" s="1818" t="s">
        <v>349</v>
      </c>
      <c r="D28" s="1819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5" customHeight="1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5" customHeight="1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49999999999999" customHeight="1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>
      <c r="B33" s="1409"/>
      <c r="C33" s="1410" t="s">
        <v>102</v>
      </c>
      <c r="D33" s="1411"/>
      <c r="E33" s="1796">
        <v>1</v>
      </c>
      <c r="F33" s="1796"/>
      <c r="G33" s="1798">
        <f>E33</f>
        <v>1</v>
      </c>
      <c r="H33" s="1799"/>
      <c r="I33" s="1798">
        <f>G33</f>
        <v>1</v>
      </c>
      <c r="J33" s="1799"/>
      <c r="K33" s="1798">
        <f>I33</f>
        <v>1</v>
      </c>
      <c r="L33" s="1799"/>
      <c r="M33" s="1798">
        <f>K33</f>
        <v>1</v>
      </c>
      <c r="N33" s="1799"/>
      <c r="O33" s="1798">
        <f>M33</f>
        <v>1</v>
      </c>
      <c r="P33" s="1800"/>
    </row>
    <row r="34" spans="1:17" ht="12.75" customHeight="1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46" t="str">
        <f>OHJE!I5</f>
        <v>Yritystulkin tarjoaa</v>
      </c>
      <c r="N35" s="1746"/>
      <c r="O35" s="1746"/>
      <c r="P35" s="1746"/>
    </row>
    <row r="36" spans="1:17" ht="14.25" customHeight="1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57" t="str">
        <f>OHJE!H7</f>
        <v>Lappeenrannan kaupunki, Wirma yrityspalvelut</v>
      </c>
      <c r="L36" s="1757"/>
      <c r="M36" s="1757"/>
      <c r="N36" s="1757"/>
      <c r="O36" s="1757"/>
      <c r="P36" s="1757"/>
    </row>
    <row r="37" spans="1:17">
      <c r="A37" s="2"/>
      <c r="B37" s="1815"/>
      <c r="C37" s="1815"/>
      <c r="D37" s="1815"/>
      <c r="E37" s="499"/>
      <c r="F37" s="499"/>
      <c r="G37" s="1788"/>
      <c r="H37" s="1788"/>
      <c r="I37" s="1788"/>
      <c r="J37" s="1788"/>
      <c r="K37" s="533"/>
      <c r="L37" s="533"/>
      <c r="M37" s="533"/>
      <c r="N37" s="533"/>
      <c r="O37" s="533"/>
      <c r="P37" s="533"/>
      <c r="Q37" s="128"/>
    </row>
    <row r="38" spans="1:17">
      <c r="B38" s="129"/>
      <c r="C38" s="130"/>
      <c r="D38" s="130"/>
      <c r="E38" s="130"/>
      <c r="F38" s="130"/>
      <c r="G38" s="1781"/>
      <c r="H38" s="1781"/>
      <c r="I38" s="1781"/>
      <c r="J38" s="1781"/>
      <c r="K38" s="1781"/>
      <c r="L38" s="1781"/>
      <c r="M38" s="1781"/>
      <c r="N38" s="1781"/>
      <c r="O38" s="1781"/>
      <c r="P38" s="1781"/>
      <c r="Q38" s="128"/>
    </row>
    <row r="39" spans="1:17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81"/>
      <c r="L39" s="1781"/>
      <c r="M39" s="1781"/>
      <c r="N39" s="1781"/>
      <c r="O39" s="1781"/>
      <c r="P39" s="1781"/>
      <c r="Q39" s="128"/>
    </row>
    <row r="40" spans="1:17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81"/>
      <c r="L40" s="1781"/>
      <c r="M40" s="1781"/>
      <c r="N40" s="1781"/>
      <c r="O40" s="1781"/>
      <c r="P40" s="1781"/>
      <c r="Q40" s="128"/>
    </row>
    <row r="41" spans="1:17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81"/>
      <c r="L41" s="1781"/>
      <c r="M41" s="1781"/>
      <c r="N41" s="1781"/>
      <c r="O41" s="1781"/>
      <c r="P41" s="1781"/>
      <c r="Q41" s="128"/>
    </row>
    <row r="42" spans="1:17">
      <c r="B42" s="129"/>
      <c r="C42" s="130"/>
      <c r="D42" s="130"/>
      <c r="E42" s="130"/>
      <c r="F42" s="130"/>
      <c r="G42" s="1781"/>
      <c r="H42" s="1781"/>
      <c r="I42" s="1781"/>
      <c r="J42" s="1781"/>
      <c r="K42" s="1781"/>
      <c r="L42" s="1781"/>
      <c r="M42" s="1781"/>
      <c r="N42" s="1781"/>
      <c r="O42" s="1781"/>
      <c r="P42" s="1781"/>
      <c r="Q42" s="128"/>
    </row>
    <row r="43" spans="1:17">
      <c r="B43" s="129"/>
      <c r="C43" s="130"/>
      <c r="D43" s="130"/>
      <c r="E43" s="130"/>
      <c r="F43" s="130"/>
      <c r="G43" s="1781"/>
      <c r="H43" s="1781"/>
      <c r="I43" s="1781"/>
      <c r="J43" s="1781"/>
      <c r="K43" s="1781"/>
      <c r="L43" s="1781"/>
      <c r="M43" s="1781"/>
      <c r="N43" s="1781"/>
      <c r="O43" s="1781"/>
      <c r="P43" s="1781"/>
      <c r="Q43" s="128"/>
    </row>
    <row r="44" spans="1:17">
      <c r="B44" s="129"/>
      <c r="C44" s="130"/>
      <c r="D44" s="130"/>
      <c r="E44" s="130"/>
      <c r="F44" s="130"/>
      <c r="G44" s="1781"/>
      <c r="H44" s="1781"/>
      <c r="I44" s="1781"/>
      <c r="J44" s="1781"/>
      <c r="K44" s="1781"/>
      <c r="L44" s="1781"/>
      <c r="M44" s="1781"/>
      <c r="N44" s="1781"/>
      <c r="O44" s="1781"/>
      <c r="P44" s="1781"/>
      <c r="Q44" s="128"/>
    </row>
    <row r="45" spans="1:17">
      <c r="B45" s="129"/>
      <c r="C45" s="130"/>
      <c r="D45" s="130"/>
      <c r="E45" s="130"/>
      <c r="F45" s="130"/>
      <c r="G45" s="1781"/>
      <c r="H45" s="1781"/>
      <c r="I45" s="1781"/>
      <c r="J45" s="1781"/>
      <c r="K45" s="1781"/>
      <c r="L45" s="1781"/>
      <c r="M45" s="1781"/>
      <c r="N45" s="1781"/>
      <c r="O45" s="1781"/>
      <c r="P45" s="1781"/>
      <c r="Q45" s="128"/>
    </row>
    <row r="46" spans="1:17">
      <c r="B46" s="129"/>
      <c r="C46" s="130"/>
      <c r="D46" s="130"/>
      <c r="E46" s="130"/>
      <c r="F46" s="130"/>
      <c r="G46" s="1789"/>
      <c r="H46" s="1789"/>
      <c r="I46" s="1789"/>
      <c r="J46" s="1789"/>
      <c r="K46" s="1789"/>
      <c r="L46" s="1789"/>
      <c r="M46" s="1789"/>
      <c r="N46" s="1789"/>
      <c r="O46" s="1789"/>
      <c r="P46" s="1789"/>
      <c r="Q46" s="128"/>
    </row>
    <row r="47" spans="1:17">
      <c r="B47" s="1801"/>
      <c r="C47" s="1801"/>
      <c r="D47" s="1801"/>
      <c r="E47" s="132"/>
      <c r="F47" s="132"/>
      <c r="G47" s="1781"/>
      <c r="H47" s="1781"/>
      <c r="I47" s="1781"/>
      <c r="J47" s="1781"/>
      <c r="K47" s="1781"/>
      <c r="L47" s="1781"/>
      <c r="M47" s="1781"/>
      <c r="N47" s="1781"/>
      <c r="O47" s="1781"/>
      <c r="P47" s="1781"/>
      <c r="Q47" s="128"/>
    </row>
    <row r="48" spans="1:17">
      <c r="B48" s="129"/>
      <c r="C48" s="130"/>
      <c r="D48" s="130"/>
      <c r="E48" s="130"/>
      <c r="F48" s="130"/>
      <c r="G48" s="1781"/>
      <c r="H48" s="1781"/>
      <c r="I48" s="1781"/>
      <c r="J48" s="1781"/>
      <c r="K48" s="1781"/>
      <c r="L48" s="1781"/>
      <c r="M48" s="1781"/>
      <c r="N48" s="1781"/>
      <c r="O48" s="1781"/>
      <c r="P48" s="1781"/>
      <c r="Q48" s="128"/>
    </row>
    <row r="49" spans="2:21">
      <c r="B49" s="129"/>
      <c r="C49" s="130"/>
      <c r="D49" s="130"/>
      <c r="E49" s="130"/>
      <c r="F49" s="130"/>
      <c r="G49" s="1781"/>
      <c r="H49" s="1781"/>
      <c r="I49" s="1781"/>
      <c r="J49" s="1781"/>
      <c r="K49" s="1781"/>
      <c r="L49" s="1781"/>
      <c r="M49" s="1781"/>
      <c r="N49" s="1781"/>
      <c r="O49" s="1781"/>
      <c r="P49" s="1781"/>
      <c r="Q49" s="128"/>
    </row>
    <row r="50" spans="2:21">
      <c r="B50" s="129"/>
      <c r="C50" s="1804"/>
      <c r="D50" s="1804"/>
      <c r="E50" s="133"/>
      <c r="F50" s="133"/>
      <c r="G50" s="1781"/>
      <c r="H50" s="1781"/>
      <c r="I50" s="1781"/>
      <c r="J50" s="1781"/>
      <c r="K50" s="1781"/>
      <c r="L50" s="1781"/>
      <c r="M50" s="1781"/>
      <c r="N50" s="1781"/>
      <c r="O50" s="1781"/>
      <c r="P50" s="1781"/>
      <c r="Q50" s="128"/>
      <c r="R50" s="1" t="s">
        <v>0</v>
      </c>
    </row>
    <row r="51" spans="2:21">
      <c r="B51" s="129"/>
      <c r="C51" s="130"/>
      <c r="D51" s="130"/>
      <c r="E51" s="130"/>
      <c r="F51" s="130"/>
      <c r="G51" s="1781"/>
      <c r="H51" s="1781"/>
      <c r="I51" s="1781"/>
      <c r="J51" s="1781"/>
      <c r="K51" s="1781"/>
      <c r="L51" s="1781"/>
      <c r="M51" s="1781"/>
      <c r="N51" s="1781"/>
      <c r="O51" s="1781"/>
      <c r="P51" s="1781"/>
      <c r="Q51" s="128"/>
      <c r="R51" s="1" t="s">
        <v>0</v>
      </c>
    </row>
    <row r="52" spans="2:21">
      <c r="B52" s="129"/>
      <c r="C52" s="130"/>
      <c r="D52" s="130"/>
      <c r="E52" s="130"/>
      <c r="F52" s="130"/>
      <c r="G52" s="1781"/>
      <c r="H52" s="1781"/>
      <c r="I52" s="1781"/>
      <c r="J52" s="1781"/>
      <c r="K52" s="1781"/>
      <c r="L52" s="1781"/>
      <c r="M52" s="1781"/>
      <c r="N52" s="1781"/>
      <c r="O52" s="1781"/>
      <c r="P52" s="1781"/>
      <c r="Q52" s="128"/>
    </row>
    <row r="53" spans="2:21">
      <c r="B53" s="1816"/>
      <c r="C53" s="1816"/>
      <c r="D53" s="1816"/>
      <c r="E53" s="499"/>
      <c r="F53" s="499"/>
      <c r="G53" s="1781"/>
      <c r="H53" s="1781"/>
      <c r="I53" s="1781"/>
      <c r="J53" s="1781"/>
      <c r="K53" s="1781"/>
      <c r="L53" s="1781"/>
      <c r="M53" s="1781"/>
      <c r="N53" s="1781"/>
      <c r="O53" s="1781"/>
      <c r="P53" s="1781"/>
      <c r="Q53" s="128"/>
    </row>
    <row r="54" spans="2:21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>
      <c r="B55" s="1817"/>
      <c r="C55" s="1817"/>
      <c r="D55" s="1817"/>
      <c r="E55" s="500"/>
      <c r="F55" s="500"/>
      <c r="G55" s="1782"/>
      <c r="H55" s="1783"/>
      <c r="I55" s="1782"/>
      <c r="J55" s="1783"/>
      <c r="K55" s="1782"/>
      <c r="L55" s="1783"/>
      <c r="M55" s="1782"/>
      <c r="N55" s="1783"/>
      <c r="O55" s="1782"/>
      <c r="P55" s="1783"/>
      <c r="Q55" s="128"/>
    </row>
    <row r="56" spans="2:21">
      <c r="B56" s="1812"/>
      <c r="C56" s="1812"/>
      <c r="D56" s="1812"/>
      <c r="E56" s="110"/>
      <c r="F56" s="110"/>
      <c r="G56" s="1781"/>
      <c r="H56" s="1781"/>
      <c r="I56" s="1781"/>
      <c r="J56" s="1781"/>
      <c r="K56" s="1781"/>
      <c r="L56" s="1781"/>
      <c r="M56" s="1781"/>
      <c r="N56" s="1781"/>
      <c r="O56" s="1781"/>
      <c r="P56" s="1781"/>
      <c r="Q56" s="128"/>
    </row>
    <row r="57" spans="2:21">
      <c r="B57" s="1812"/>
      <c r="C57" s="1812"/>
      <c r="D57" s="1812"/>
      <c r="E57" s="110"/>
      <c r="F57" s="110"/>
      <c r="G57" s="1781"/>
      <c r="H57" s="1781"/>
      <c r="I57" s="1781"/>
      <c r="J57" s="1781"/>
      <c r="K57" s="1781"/>
      <c r="L57" s="1781"/>
      <c r="M57" s="1781"/>
      <c r="N57" s="1781"/>
      <c r="O57" s="1781"/>
      <c r="P57" s="1781"/>
      <c r="Q57" s="128"/>
    </row>
    <row r="58" spans="2:21">
      <c r="B58" s="1812"/>
      <c r="C58" s="1812"/>
      <c r="D58" s="1812"/>
      <c r="E58" s="110"/>
      <c r="F58" s="110"/>
      <c r="G58" s="1781"/>
      <c r="H58" s="1781"/>
      <c r="I58" s="1781"/>
      <c r="J58" s="1781"/>
      <c r="K58" s="1781"/>
      <c r="L58" s="1781"/>
      <c r="M58" s="1781"/>
      <c r="N58" s="1781"/>
      <c r="O58" s="1781"/>
      <c r="P58" s="1781"/>
      <c r="Q58" s="128"/>
    </row>
    <row r="59" spans="2:21">
      <c r="B59" s="1812"/>
      <c r="C59" s="1812"/>
      <c r="D59" s="1812"/>
      <c r="E59" s="110"/>
      <c r="F59" s="110"/>
      <c r="G59" s="1781"/>
      <c r="H59" s="1781"/>
      <c r="I59" s="1781"/>
      <c r="J59" s="1781"/>
      <c r="K59" s="1781"/>
      <c r="L59" s="1781"/>
      <c r="M59" s="1781"/>
      <c r="N59" s="1781"/>
      <c r="O59" s="1781"/>
      <c r="P59" s="1781"/>
      <c r="Q59" s="128"/>
    </row>
    <row r="60" spans="2:21">
      <c r="B60" s="110"/>
      <c r="C60" s="110"/>
      <c r="D60" s="110"/>
      <c r="E60" s="110"/>
      <c r="F60" s="110"/>
      <c r="G60" s="1781"/>
      <c r="H60" s="1781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>
      <c r="B61" s="1812"/>
      <c r="C61" s="1812"/>
      <c r="D61" s="1812"/>
      <c r="E61" s="110"/>
      <c r="F61" s="110"/>
      <c r="G61" s="1781"/>
      <c r="H61" s="1781"/>
      <c r="I61" s="1781"/>
      <c r="J61" s="1781"/>
      <c r="K61" s="1781"/>
      <c r="L61" s="1781"/>
      <c r="M61" s="1781"/>
      <c r="N61" s="1781"/>
      <c r="O61" s="1781"/>
      <c r="P61" s="1781"/>
      <c r="Q61" s="128"/>
      <c r="U61" s="1" t="s">
        <v>92</v>
      </c>
    </row>
    <row r="62" spans="2:21">
      <c r="B62" s="1812"/>
      <c r="C62" s="1812"/>
      <c r="D62" s="1812"/>
      <c r="E62" s="110"/>
      <c r="F62" s="110"/>
      <c r="G62" s="1781"/>
      <c r="H62" s="1781"/>
      <c r="I62" s="1781"/>
      <c r="J62" s="1781"/>
      <c r="K62" s="1781"/>
      <c r="L62" s="1781"/>
      <c r="M62" s="1781"/>
      <c r="N62" s="1781"/>
      <c r="O62" s="1781"/>
      <c r="P62" s="1781"/>
      <c r="Q62" s="128"/>
    </row>
    <row r="63" spans="2:21">
      <c r="B63" s="1812"/>
      <c r="C63" s="1812"/>
      <c r="D63" s="1812"/>
      <c r="E63" s="110"/>
      <c r="F63" s="110"/>
      <c r="G63" s="1780"/>
      <c r="H63" s="1780"/>
      <c r="I63" s="1780"/>
      <c r="J63" s="1780"/>
      <c r="K63" s="1780"/>
      <c r="L63" s="1780"/>
      <c r="M63" s="1780"/>
      <c r="N63" s="1780"/>
      <c r="O63" s="1780"/>
      <c r="P63" s="1780"/>
      <c r="Q63" s="128"/>
    </row>
    <row r="64" spans="2:21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>
      <c r="B80" s="1812"/>
      <c r="C80" s="1812"/>
      <c r="D80" s="1812"/>
      <c r="E80" s="110"/>
      <c r="F80" s="110"/>
      <c r="G80" s="1813"/>
      <c r="H80" s="1813"/>
      <c r="I80" s="1813"/>
      <c r="J80" s="1813"/>
      <c r="K80" s="1813"/>
      <c r="L80" s="1814"/>
      <c r="M80" s="1783"/>
      <c r="N80" s="1783"/>
      <c r="O80" s="134"/>
      <c r="P80" s="134"/>
      <c r="Q80" s="128"/>
    </row>
    <row r="81" spans="2:17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7.600000000000001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7.600000000000001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>
      <c r="B114" s="134"/>
      <c r="C114" s="1806"/>
      <c r="D114" s="1807"/>
      <c r="E114" s="1807"/>
      <c r="F114" s="1807"/>
      <c r="G114" s="1807"/>
      <c r="H114" s="1801"/>
      <c r="I114" s="1801"/>
      <c r="J114" s="1801"/>
      <c r="K114" s="1801"/>
      <c r="L114" s="1801"/>
      <c r="M114" s="1801"/>
      <c r="N114" s="132"/>
      <c r="O114" s="132"/>
      <c r="P114" s="132"/>
      <c r="Q114" s="132"/>
    </row>
    <row r="115" spans="2:17">
      <c r="B115" s="134"/>
      <c r="C115" s="1807"/>
      <c r="D115" s="1807"/>
      <c r="E115" s="1807"/>
      <c r="F115" s="1807"/>
      <c r="G115" s="1807"/>
      <c r="H115" s="1802"/>
      <c r="I115" s="1802"/>
      <c r="J115" s="1802"/>
      <c r="K115" s="1802"/>
      <c r="L115" s="1802"/>
      <c r="M115" s="1802"/>
      <c r="N115" s="144"/>
      <c r="O115" s="144"/>
      <c r="P115" s="144"/>
      <c r="Q115" s="144"/>
    </row>
    <row r="116" spans="2:17">
      <c r="B116" s="134"/>
      <c r="C116" s="145"/>
      <c r="D116" s="1804"/>
      <c r="E116" s="1804"/>
      <c r="F116" s="1804"/>
      <c r="G116" s="1804"/>
      <c r="H116" s="1803"/>
      <c r="I116" s="1803"/>
      <c r="J116" s="1803"/>
      <c r="K116" s="1803"/>
      <c r="L116" s="1803"/>
      <c r="M116" s="1803"/>
      <c r="N116" s="146"/>
      <c r="O116" s="146"/>
      <c r="P116" s="146"/>
      <c r="Q116" s="146"/>
    </row>
    <row r="117" spans="2:17">
      <c r="B117" s="134"/>
      <c r="C117" s="145"/>
      <c r="D117" s="133"/>
      <c r="E117" s="133"/>
      <c r="F117" s="133"/>
      <c r="G117" s="147"/>
      <c r="H117" s="1803"/>
      <c r="I117" s="1803"/>
      <c r="J117" s="1803"/>
      <c r="K117" s="1809"/>
      <c r="L117" s="1803"/>
      <c r="M117" s="1809"/>
      <c r="N117" s="146"/>
      <c r="O117" s="146"/>
      <c r="P117" s="146"/>
      <c r="Q117" s="148"/>
    </row>
    <row r="118" spans="2:17">
      <c r="B118" s="134"/>
      <c r="C118" s="145"/>
      <c r="D118" s="133"/>
      <c r="E118" s="133"/>
      <c r="F118" s="133"/>
      <c r="G118" s="147"/>
      <c r="H118" s="1803"/>
      <c r="I118" s="1803"/>
      <c r="J118" s="1803"/>
      <c r="K118" s="1809"/>
      <c r="L118" s="1803"/>
      <c r="M118" s="1809"/>
      <c r="N118" s="146"/>
      <c r="O118" s="146"/>
      <c r="P118" s="146"/>
      <c r="Q118" s="148"/>
    </row>
    <row r="119" spans="2:17">
      <c r="B119" s="134"/>
      <c r="C119" s="145"/>
      <c r="D119" s="133"/>
      <c r="E119" s="133"/>
      <c r="F119" s="133"/>
      <c r="G119" s="147"/>
      <c r="H119" s="1803"/>
      <c r="I119" s="1803"/>
      <c r="J119" s="1803"/>
      <c r="K119" s="1809"/>
      <c r="L119" s="1803"/>
      <c r="M119" s="1809"/>
      <c r="N119" s="146"/>
      <c r="O119" s="146"/>
      <c r="P119" s="146"/>
      <c r="Q119" s="148"/>
    </row>
    <row r="120" spans="2:17">
      <c r="B120" s="134"/>
      <c r="C120" s="145"/>
      <c r="D120" s="133"/>
      <c r="E120" s="133"/>
      <c r="F120" s="133"/>
      <c r="G120" s="147"/>
      <c r="H120" s="1803"/>
      <c r="I120" s="1803"/>
      <c r="J120" s="1805"/>
      <c r="K120" s="1805"/>
      <c r="L120" s="1805"/>
      <c r="M120" s="1805"/>
      <c r="N120" s="149"/>
      <c r="O120" s="149"/>
      <c r="P120" s="149"/>
      <c r="Q120" s="149"/>
    </row>
    <row r="121" spans="2:17">
      <c r="B121" s="134"/>
      <c r="C121" s="145"/>
      <c r="D121" s="1804"/>
      <c r="E121" s="1804"/>
      <c r="F121" s="1804"/>
      <c r="G121" s="1804"/>
      <c r="H121" s="1803"/>
      <c r="I121" s="1803"/>
      <c r="J121" s="1808"/>
      <c r="K121" s="1808"/>
      <c r="L121" s="1808"/>
      <c r="M121" s="1808"/>
      <c r="N121" s="150"/>
      <c r="O121" s="150"/>
      <c r="P121" s="150"/>
      <c r="Q121" s="150"/>
    </row>
    <row r="122" spans="2:17">
      <c r="B122" s="134"/>
      <c r="C122" s="145"/>
      <c r="D122" s="1823"/>
      <c r="E122" s="1823"/>
      <c r="F122" s="1823"/>
      <c r="G122" s="1823"/>
      <c r="H122" s="1803"/>
      <c r="I122" s="1809"/>
      <c r="J122" s="1803"/>
      <c r="K122" s="1809"/>
      <c r="L122" s="1803"/>
      <c r="M122" s="1809"/>
      <c r="N122" s="146"/>
      <c r="O122" s="146"/>
      <c r="P122" s="146"/>
      <c r="Q122" s="148"/>
    </row>
    <row r="123" spans="2:17">
      <c r="B123" s="134"/>
      <c r="C123" s="1806"/>
      <c r="D123" s="1807"/>
      <c r="E123" s="1807"/>
      <c r="F123" s="1807"/>
      <c r="G123" s="1807"/>
      <c r="H123" s="1801"/>
      <c r="I123" s="1801"/>
      <c r="J123" s="1801"/>
      <c r="K123" s="1801"/>
      <c r="L123" s="1801"/>
      <c r="M123" s="1801"/>
      <c r="N123" s="132"/>
      <c r="O123" s="132"/>
      <c r="P123" s="132"/>
      <c r="Q123" s="132"/>
    </row>
    <row r="124" spans="2:17">
      <c r="B124" s="134"/>
      <c r="C124" s="1807"/>
      <c r="D124" s="1807"/>
      <c r="E124" s="1807"/>
      <c r="F124" s="1807"/>
      <c r="G124" s="1807"/>
      <c r="H124" s="1802"/>
      <c r="I124" s="1802"/>
      <c r="J124" s="1802"/>
      <c r="K124" s="1802"/>
      <c r="L124" s="1802"/>
      <c r="M124" s="1802"/>
      <c r="N124" s="144"/>
      <c r="O124" s="144"/>
      <c r="P124" s="144"/>
      <c r="Q124" s="144"/>
    </row>
    <row r="125" spans="2:17">
      <c r="B125" s="134"/>
      <c r="C125" s="145"/>
      <c r="D125" s="130"/>
      <c r="E125" s="130"/>
      <c r="F125" s="130"/>
      <c r="G125" s="151"/>
      <c r="H125" s="1803"/>
      <c r="I125" s="1809"/>
      <c r="J125" s="1803"/>
      <c r="K125" s="1809"/>
      <c r="L125" s="1803"/>
      <c r="M125" s="1809"/>
      <c r="N125" s="146"/>
      <c r="O125" s="146"/>
      <c r="P125" s="146"/>
      <c r="Q125" s="148"/>
    </row>
    <row r="126" spans="2:17">
      <c r="B126" s="134"/>
      <c r="C126" s="145"/>
      <c r="D126" s="130"/>
      <c r="E126" s="130"/>
      <c r="F126" s="130"/>
      <c r="G126" s="151"/>
      <c r="H126" s="1803"/>
      <c r="I126" s="1809"/>
      <c r="J126" s="1803"/>
      <c r="K126" s="1809"/>
      <c r="L126" s="1803"/>
      <c r="M126" s="1809"/>
      <c r="N126" s="146"/>
      <c r="O126" s="146"/>
      <c r="P126" s="146"/>
      <c r="Q126" s="148"/>
    </row>
    <row r="127" spans="2:17">
      <c r="B127" s="134"/>
      <c r="C127" s="145"/>
      <c r="D127" s="130"/>
      <c r="E127" s="130"/>
      <c r="F127" s="130"/>
      <c r="G127" s="151"/>
      <c r="H127" s="1808"/>
      <c r="I127" s="1808"/>
      <c r="J127" s="1803"/>
      <c r="K127" s="1809"/>
      <c r="L127" s="1803"/>
      <c r="M127" s="1809"/>
      <c r="N127" s="146"/>
      <c r="O127" s="146"/>
      <c r="P127" s="146"/>
      <c r="Q127" s="148"/>
    </row>
    <row r="128" spans="2:17">
      <c r="B128" s="134"/>
      <c r="C128" s="145"/>
      <c r="D128" s="130"/>
      <c r="E128" s="130"/>
      <c r="F128" s="130"/>
      <c r="G128" s="151"/>
      <c r="H128" s="1803"/>
      <c r="I128" s="1809"/>
      <c r="J128" s="1803"/>
      <c r="K128" s="1809"/>
      <c r="L128" s="1803"/>
      <c r="M128" s="1809"/>
      <c r="N128" s="146"/>
      <c r="O128" s="146"/>
      <c r="P128" s="146"/>
      <c r="Q128" s="148"/>
    </row>
    <row r="129" spans="2:17">
      <c r="B129" s="134"/>
      <c r="C129" s="145"/>
      <c r="D129" s="130"/>
      <c r="E129" s="130"/>
      <c r="F129" s="130"/>
      <c r="G129" s="151"/>
      <c r="H129" s="1803"/>
      <c r="I129" s="1809"/>
      <c r="J129" s="1803"/>
      <c r="K129" s="1809"/>
      <c r="L129" s="1803"/>
      <c r="M129" s="1809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45"/>
  <cols>
    <col min="2" max="2" width="26.69140625" customWidth="1"/>
  </cols>
  <sheetData>
    <row r="1" spans="2:8">
      <c r="B1" s="277" t="s">
        <v>290</v>
      </c>
    </row>
    <row r="2" spans="2:8" ht="12.9" thickBot="1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>
      <c r="B25" s="166" t="s">
        <v>291</v>
      </c>
    </row>
    <row r="26" spans="2:8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>
      <c r="B31" s="151"/>
      <c r="C31" s="761"/>
      <c r="D31" s="761"/>
      <c r="E31" s="761"/>
      <c r="F31" s="761"/>
      <c r="G31" s="761"/>
      <c r="H31" s="761"/>
    </row>
    <row r="50" spans="2:8">
      <c r="B50" s="358" t="s">
        <v>317</v>
      </c>
    </row>
    <row r="51" spans="2:8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45"/>
  <cols>
    <col min="1" max="1" width="11.4609375" style="38" customWidth="1"/>
    <col min="2" max="2" width="3.3046875" customWidth="1"/>
    <col min="3" max="3" width="18.3046875" customWidth="1"/>
    <col min="4" max="4" width="10" customWidth="1"/>
    <col min="5" max="5" width="7.07421875" customWidth="1"/>
    <col min="6" max="11" width="11.3046875" customWidth="1"/>
    <col min="12" max="12" width="5" customWidth="1"/>
    <col min="13" max="21" width="11.3046875" customWidth="1"/>
  </cols>
  <sheetData>
    <row r="1" spans="1:21">
      <c r="A1" s="38" t="s">
        <v>0</v>
      </c>
    </row>
    <row r="2" spans="1:21" ht="15.4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>
      <c r="B3" s="50"/>
      <c r="G3" s="548"/>
      <c r="M3" s="1778"/>
      <c r="N3" s="1778"/>
    </row>
    <row r="4" spans="1:21">
      <c r="B4" s="46" t="s">
        <v>685</v>
      </c>
      <c r="H4" s="83">
        <v>0</v>
      </c>
    </row>
    <row r="5" spans="1:21">
      <c r="B5" s="1870">
        <f>'1. T1 INVESTOINTISUUN.'!B7:D7</f>
        <v>0</v>
      </c>
      <c r="C5" s="1870"/>
      <c r="D5" s="1870"/>
      <c r="E5" s="1870"/>
      <c r="F5" s="1870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>
      <c r="B6" s="550"/>
      <c r="C6" s="552"/>
      <c r="D6" s="552"/>
      <c r="E6" s="506"/>
      <c r="F6" s="506"/>
      <c r="G6" s="51"/>
      <c r="H6" s="1831"/>
      <c r="I6" s="1831"/>
      <c r="J6" s="1831"/>
      <c r="K6" s="1831"/>
      <c r="M6" s="1343" t="s">
        <v>88</v>
      </c>
      <c r="N6" s="140"/>
      <c r="U6" s="1344"/>
    </row>
    <row r="7" spans="1:21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>
      <c r="B8" s="1862">
        <f>'1. T1 INVESTOINTISUUN.'!B9:D9</f>
        <v>0</v>
      </c>
      <c r="C8" s="1862"/>
      <c r="D8" s="1862"/>
      <c r="E8" s="1862"/>
      <c r="F8" s="1862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2.9" thickBot="1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>
      <c r="B10" s="1838" t="s">
        <v>213</v>
      </c>
      <c r="C10" s="1839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71" t="s">
        <v>213</v>
      </c>
      <c r="N10" s="1872"/>
      <c r="O10" s="1872"/>
      <c r="P10" s="1872"/>
      <c r="Q10" s="1872"/>
      <c r="R10" s="1872"/>
      <c r="S10" s="1872"/>
      <c r="T10" s="1872"/>
      <c r="U10" s="1873"/>
    </row>
    <row r="11" spans="1:21" ht="12.75" customHeight="1">
      <c r="A11"/>
      <c r="B11" s="1840"/>
      <c r="C11" s="1841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71"/>
      <c r="N11" s="1872"/>
      <c r="O11" s="1872"/>
      <c r="P11" s="1872"/>
      <c r="Q11" s="1872"/>
      <c r="R11" s="1872"/>
      <c r="S11" s="1872"/>
      <c r="T11" s="1872"/>
      <c r="U11" s="1873"/>
    </row>
    <row r="12" spans="1:21" ht="12.75" customHeight="1" thickBot="1">
      <c r="A12" s="51"/>
      <c r="B12" s="1842"/>
      <c r="C12" s="1843"/>
      <c r="D12" s="1833"/>
      <c r="E12" s="1833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66" t="s">
        <v>407</v>
      </c>
      <c r="N15" s="1867"/>
      <c r="O15" s="1867"/>
      <c r="P15" s="1867"/>
      <c r="Q15" s="320"/>
      <c r="R15" s="320"/>
      <c r="S15" s="320"/>
      <c r="T15" s="320"/>
      <c r="U15" s="464"/>
    </row>
    <row r="16" spans="1:21">
      <c r="A16" s="51"/>
      <c r="B16" s="196" t="s">
        <v>0</v>
      </c>
      <c r="C16" s="1832" t="s">
        <v>266</v>
      </c>
      <c r="D16" s="1832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>
      <c r="A21" s="2"/>
      <c r="B21" s="196" t="s">
        <v>0</v>
      </c>
      <c r="C21" s="1832" t="s">
        <v>730</v>
      </c>
      <c r="D21" s="1832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66" t="s">
        <v>407</v>
      </c>
      <c r="N23" s="1867"/>
      <c r="O23" s="1867"/>
      <c r="P23" s="1867"/>
      <c r="Q23" s="320"/>
      <c r="R23" s="320"/>
      <c r="S23" s="320"/>
      <c r="T23" s="320"/>
      <c r="U23" s="464"/>
    </row>
    <row r="24" spans="1:21">
      <c r="A24" s="51"/>
      <c r="B24" s="196" t="s">
        <v>0</v>
      </c>
      <c r="C24" s="1832" t="s">
        <v>730</v>
      </c>
      <c r="D24" s="1832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66" t="s">
        <v>407</v>
      </c>
      <c r="N27" s="1867"/>
      <c r="O27" s="1867"/>
      <c r="P27" s="1867"/>
      <c r="Q27" s="320"/>
      <c r="R27" s="320"/>
      <c r="S27" s="320"/>
      <c r="T27" s="320"/>
      <c r="U27" s="464"/>
    </row>
    <row r="28" spans="1:21">
      <c r="A28" s="51"/>
      <c r="B28" s="196" t="s">
        <v>0</v>
      </c>
      <c r="C28" s="1832" t="s">
        <v>730</v>
      </c>
      <c r="D28" s="1832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>
      <c r="A30" s="51"/>
      <c r="B30" s="196"/>
      <c r="C30" s="1868" t="s">
        <v>255</v>
      </c>
      <c r="D30" s="1868"/>
      <c r="E30" s="1869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66" t="s">
        <v>407</v>
      </c>
      <c r="N31" s="1867"/>
      <c r="O31" s="1867"/>
      <c r="P31" s="1867"/>
      <c r="Q31" s="320"/>
      <c r="R31" s="320"/>
      <c r="S31" s="320"/>
      <c r="T31" s="320"/>
      <c r="U31" s="464"/>
    </row>
    <row r="32" spans="1:21">
      <c r="A32" s="51"/>
      <c r="B32" s="196" t="s">
        <v>0</v>
      </c>
      <c r="C32" s="1832" t="s">
        <v>730</v>
      </c>
      <c r="D32" s="1832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2.9" thickBot="1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>
      <c r="A40" s="6"/>
      <c r="B40" s="198"/>
      <c r="C40" s="1836" t="str">
        <f>'8. T4 RAHOITUSSUUN. '!C50</f>
        <v>Vaihto-omaisuus/liikevaihto (%)</v>
      </c>
      <c r="D40" s="1836"/>
      <c r="E40" s="1837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>
      <c r="B43" s="196"/>
      <c r="C43" s="1834" t="s">
        <v>281</v>
      </c>
      <c r="D43" s="1834"/>
      <c r="E43" s="1835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>
      <c r="A45" s="245"/>
      <c r="B45" s="196"/>
      <c r="C45" s="1876" t="s">
        <v>441</v>
      </c>
      <c r="D45" s="1876"/>
      <c r="E45" s="1877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>
      <c r="A46" s="245"/>
      <c r="B46" s="196"/>
      <c r="C46" s="1832" t="s">
        <v>306</v>
      </c>
      <c r="D46" s="1832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>
      <c r="B47" s="196"/>
      <c r="C47" s="1832" t="s">
        <v>307</v>
      </c>
      <c r="D47" s="1832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>
      <c r="A48" s="245"/>
      <c r="B48" s="198" t="s">
        <v>414</v>
      </c>
      <c r="C48" s="1868" t="s">
        <v>211</v>
      </c>
      <c r="D48" s="1868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2.9" thickBot="1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2.9" thickBot="1">
      <c r="B51" s="1852" t="s">
        <v>448</v>
      </c>
      <c r="C51" s="1853"/>
      <c r="D51" s="1853"/>
      <c r="E51" s="1854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2.9" thickBot="1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63" t="str">
        <f>B54</f>
        <v>VASTATTAVAA</v>
      </c>
      <c r="N53" s="1864"/>
      <c r="O53" s="1864"/>
      <c r="P53" s="1864"/>
      <c r="Q53" s="1864"/>
      <c r="R53" s="1864"/>
      <c r="S53" s="1864"/>
      <c r="T53" s="1864"/>
      <c r="U53" s="1865"/>
    </row>
    <row r="54" spans="1:21" ht="12.75" customHeight="1">
      <c r="A54" s="245"/>
      <c r="B54" s="1855" t="s">
        <v>214</v>
      </c>
      <c r="C54" s="1856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>
      <c r="A59"/>
      <c r="B59" s="1004"/>
      <c r="C59" s="1858" t="s">
        <v>305</v>
      </c>
      <c r="D59" s="1858"/>
      <c r="E59" s="1859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>
      <c r="A61"/>
      <c r="B61" s="1004"/>
      <c r="C61" s="1858" t="s">
        <v>353</v>
      </c>
      <c r="D61" s="1858"/>
      <c r="E61" s="1859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>
      <c r="A64" s="51"/>
      <c r="B64" s="1005" t="s">
        <v>0</v>
      </c>
      <c r="C64" s="1832" t="s">
        <v>432</v>
      </c>
      <c r="D64" s="1832"/>
      <c r="E64" s="1846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>
      <c r="A65" s="2"/>
      <c r="B65" s="1005"/>
      <c r="C65" s="1844" t="s">
        <v>610</v>
      </c>
      <c r="D65" s="1844"/>
      <c r="E65" s="1845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>
      <c r="A66" s="51"/>
      <c r="B66" s="491" t="s">
        <v>237</v>
      </c>
      <c r="C66" s="1756" t="s">
        <v>224</v>
      </c>
      <c r="D66" s="1756"/>
      <c r="E66" s="1851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>
      <c r="A67"/>
      <c r="B67" s="491" t="s">
        <v>335</v>
      </c>
      <c r="C67" s="1756" t="s">
        <v>236</v>
      </c>
      <c r="D67" s="1756"/>
      <c r="E67" s="1851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>
      <c r="A68" s="51"/>
      <c r="B68" s="365" t="s">
        <v>0</v>
      </c>
      <c r="C68" s="1847" t="s">
        <v>226</v>
      </c>
      <c r="D68" s="1847"/>
      <c r="E68" s="1857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>
      <c r="A69"/>
      <c r="B69" s="365" t="s">
        <v>0</v>
      </c>
      <c r="C69" s="1832" t="s">
        <v>241</v>
      </c>
      <c r="D69" s="1832"/>
      <c r="E69" s="1846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>
      <c r="A74" s="51"/>
      <c r="B74" s="365"/>
      <c r="C74" s="1832" t="s">
        <v>240</v>
      </c>
      <c r="D74" s="1832"/>
      <c r="E74" s="1846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>
      <c r="A75"/>
      <c r="B75" s="491" t="s">
        <v>336</v>
      </c>
      <c r="C75" s="1756" t="s">
        <v>238</v>
      </c>
      <c r="D75" s="1756"/>
      <c r="E75" s="1851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>
      <c r="A76" s="51"/>
      <c r="B76" s="365" t="s">
        <v>0</v>
      </c>
      <c r="C76" s="1847" t="s">
        <v>226</v>
      </c>
      <c r="D76" s="1847"/>
      <c r="E76" s="1857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>
      <c r="A78" s="51"/>
      <c r="B78" s="365"/>
      <c r="C78" s="1832" t="s">
        <v>712</v>
      </c>
      <c r="D78" s="1832"/>
      <c r="E78" s="1846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>
      <c r="A79"/>
      <c r="B79" s="365" t="s">
        <v>0</v>
      </c>
      <c r="C79" s="1832" t="s">
        <v>241</v>
      </c>
      <c r="D79" s="1832"/>
      <c r="E79" s="1846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>
      <c r="A82" s="51"/>
      <c r="B82" s="365"/>
      <c r="C82" s="1874" t="s">
        <v>614</v>
      </c>
      <c r="D82" s="1874"/>
      <c r="E82" s="1875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>
      <c r="B84" s="365"/>
      <c r="C84" s="1832" t="s">
        <v>242</v>
      </c>
      <c r="D84" s="1832"/>
      <c r="E84" s="1846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>
      <c r="B85" s="365"/>
      <c r="C85" s="1878" t="s">
        <v>563</v>
      </c>
      <c r="D85" s="1878"/>
      <c r="E85" s="1879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>
      <c r="B86" s="365"/>
      <c r="C86" s="1844" t="s">
        <v>611</v>
      </c>
      <c r="D86" s="1844"/>
      <c r="E86" s="1845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>
      <c r="B88" s="365"/>
      <c r="C88" s="1832" t="s">
        <v>716</v>
      </c>
      <c r="D88" s="1832"/>
      <c r="E88" s="1832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>
      <c r="A89"/>
      <c r="B89" s="365"/>
      <c r="C89" s="1844" t="s">
        <v>613</v>
      </c>
      <c r="D89" s="1844"/>
      <c r="E89" s="1845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>
      <c r="A90" s="6"/>
      <c r="B90" s="365"/>
      <c r="C90" s="1832" t="s">
        <v>717</v>
      </c>
      <c r="D90" s="1832"/>
      <c r="E90" s="1832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>
      <c r="B92" s="365"/>
      <c r="C92" s="1832" t="s">
        <v>718</v>
      </c>
      <c r="D92" s="1832"/>
      <c r="E92" s="1832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>
      <c r="B93" s="365"/>
      <c r="C93" s="1847" t="s">
        <v>719</v>
      </c>
      <c r="D93" s="1847"/>
      <c r="E93" s="1847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>
      <c r="B95" s="365"/>
      <c r="C95" s="1848" t="s">
        <v>612</v>
      </c>
      <c r="D95" s="1848"/>
      <c r="E95" s="1849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2.9" thickBot="1">
      <c r="B96" s="1006"/>
      <c r="C96" s="1860" t="s">
        <v>250</v>
      </c>
      <c r="D96" s="1860"/>
      <c r="E96" s="1861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2.9" thickBot="1">
      <c r="B98" s="255"/>
      <c r="C98" s="1850" t="s">
        <v>449</v>
      </c>
      <c r="D98" s="1850"/>
      <c r="E98" s="1850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30" t="str">
        <f>OHJE!I5</f>
        <v>Yritystulkin tarjoaa</v>
      </c>
      <c r="J100" s="1830"/>
      <c r="K100" s="1830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>
      <c r="B101" s="74" t="str">
        <f>'1. T1 INVESTOINTISUUN.'!B67</f>
        <v>YT22 Toimivan yrityksen tulossuunnitelma</v>
      </c>
      <c r="G101" s="1757" t="str">
        <f>OHJE!H7</f>
        <v>Lappeenrannan kaupunki, Wirma yrityspalvelut</v>
      </c>
      <c r="H101" s="1757"/>
      <c r="I101" s="1757"/>
      <c r="J101" s="1757"/>
      <c r="K101" s="1757"/>
    </row>
    <row r="102" spans="1:21">
      <c r="B102" s="1750"/>
      <c r="C102" s="1750"/>
      <c r="D102" s="1750"/>
      <c r="E102" s="1750"/>
      <c r="G102" s="533"/>
      <c r="H102" s="533"/>
      <c r="I102" s="533"/>
      <c r="J102" s="533"/>
      <c r="K102" s="533"/>
    </row>
    <row r="104" spans="1:21">
      <c r="B104" s="396" t="s">
        <v>332</v>
      </c>
    </row>
    <row r="105" spans="1:21">
      <c r="B105" s="50" t="s">
        <v>333</v>
      </c>
    </row>
    <row r="106" spans="1:21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C86:E86"/>
    <mergeCell ref="C82:E82"/>
    <mergeCell ref="C45:E45"/>
    <mergeCell ref="C78:E78"/>
    <mergeCell ref="C85:E85"/>
    <mergeCell ref="C61:E61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45"/>
  <cols>
    <col min="1" max="1" width="8.3046875" customWidth="1"/>
    <col min="2" max="2" width="26.69140625" customWidth="1"/>
    <col min="3" max="3" width="10.53515625" customWidth="1"/>
    <col min="4" max="4" width="6.07421875" customWidth="1"/>
    <col min="5" max="5" width="7.53515625" customWidth="1"/>
    <col min="6" max="17" width="8.84375" customWidth="1"/>
    <col min="18" max="18" width="6.3046875" customWidth="1"/>
  </cols>
  <sheetData>
    <row r="1" spans="1:17" ht="13.4" customHeight="1">
      <c r="A1" s="388"/>
    </row>
    <row r="2" spans="1:17" ht="14.15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" customHeight="1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>
      <c r="B5" s="1870">
        <f>'2. &amp; 7. T2 TULOSSUUN. '!B5</f>
        <v>0</v>
      </c>
      <c r="C5" s="1870"/>
      <c r="D5" s="1870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922">
        <f>'1. T1 INVESTOINTISUUN.'!E4</f>
        <v>0</v>
      </c>
      <c r="P5" s="1922"/>
      <c r="Q5" s="687"/>
    </row>
    <row r="6" spans="1:17" ht="9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7" customHeight="1" thickBot="1">
      <c r="B7" s="1908" t="s">
        <v>390</v>
      </c>
      <c r="C7" s="1923" t="s">
        <v>197</v>
      </c>
      <c r="D7" s="1923" t="s">
        <v>706</v>
      </c>
      <c r="E7" s="1924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5" customHeight="1">
      <c r="A8" s="51"/>
      <c r="B8" s="1909"/>
      <c r="C8" s="1911"/>
      <c r="D8" s="1911"/>
      <c r="E8" s="1914"/>
      <c r="F8" s="1884" t="s">
        <v>99</v>
      </c>
      <c r="G8" s="1885"/>
      <c r="H8" s="1921"/>
      <c r="I8" s="1884" t="s">
        <v>98</v>
      </c>
      <c r="J8" s="1885"/>
      <c r="K8" s="1921"/>
      <c r="L8" s="1884" t="s">
        <v>100</v>
      </c>
      <c r="M8" s="1885"/>
      <c r="N8" s="1921"/>
      <c r="O8" s="1884" t="s">
        <v>257</v>
      </c>
      <c r="P8" s="1885"/>
      <c r="Q8" s="1886"/>
    </row>
    <row r="9" spans="1:17" ht="10.95" customHeight="1">
      <c r="B9" s="1909"/>
      <c r="C9" s="1911"/>
      <c r="D9" s="1911"/>
      <c r="E9" s="1914"/>
      <c r="F9" s="1896">
        <f>'2. &amp; 7. T2 TULOSSUUN. '!I8</f>
        <v>2025</v>
      </c>
      <c r="G9" s="1888"/>
      <c r="H9" s="1897"/>
      <c r="I9" s="1896">
        <f>'2. &amp; 7. T2 TULOSSUUN. '!K8</f>
        <v>2026</v>
      </c>
      <c r="J9" s="1888"/>
      <c r="K9" s="1897"/>
      <c r="L9" s="1896">
        <f>'2. &amp; 7. T2 TULOSSUUN. '!M8</f>
        <v>2027</v>
      </c>
      <c r="M9" s="1888"/>
      <c r="N9" s="1897"/>
      <c r="O9" s="1887">
        <f>'2. &amp; 7. T2 TULOSSUUN. '!O8</f>
        <v>2028</v>
      </c>
      <c r="P9" s="1888"/>
      <c r="Q9" s="1889"/>
    </row>
    <row r="10" spans="1:17" ht="18" customHeight="1" thickBot="1">
      <c r="A10" s="51"/>
      <c r="B10" s="1426" t="s">
        <v>124</v>
      </c>
      <c r="C10" s="1912"/>
      <c r="D10" s="1912"/>
      <c r="E10" s="1915"/>
      <c r="F10" s="1890" t="s">
        <v>125</v>
      </c>
      <c r="G10" s="1891"/>
      <c r="H10" s="1041" t="s">
        <v>126</v>
      </c>
      <c r="I10" s="1890" t="s">
        <v>125</v>
      </c>
      <c r="J10" s="1891"/>
      <c r="K10" s="1041" t="s">
        <v>126</v>
      </c>
      <c r="L10" s="1890" t="s">
        <v>125</v>
      </c>
      <c r="M10" s="1891"/>
      <c r="N10" s="1041" t="s">
        <v>126</v>
      </c>
      <c r="O10" s="1890" t="s">
        <v>125</v>
      </c>
      <c r="P10" s="1891"/>
      <c r="Q10" s="1426" t="s">
        <v>126</v>
      </c>
    </row>
    <row r="11" spans="1:17" s="51" customFormat="1" ht="11.7" customHeight="1">
      <c r="A11" s="2"/>
      <c r="B11" s="1427" t="s">
        <v>608</v>
      </c>
      <c r="C11" s="567">
        <v>0</v>
      </c>
      <c r="D11" s="418">
        <v>0</v>
      </c>
      <c r="E11" s="568">
        <v>0</v>
      </c>
      <c r="F11" s="1919">
        <v>0</v>
      </c>
      <c r="G11" s="1920"/>
      <c r="H11" s="562">
        <f>IF(C11=0,0,($C11+F11-F11/4)*$E11)</f>
        <v>0</v>
      </c>
      <c r="I11" s="1892">
        <f t="shared" ref="I11:I17" si="0">IF(D11=0,0,IF(D11&lt;2,C11,(C11)/(D11-1)))</f>
        <v>0</v>
      </c>
      <c r="J11" s="1893"/>
      <c r="K11" s="563">
        <f t="shared" ref="K11:K17" si="1">IF(I11=0,0,($C11-I11/4)*$E11)</f>
        <v>0</v>
      </c>
      <c r="L11" s="1892">
        <f t="shared" ref="L11:L17" si="2">IF(D11=0,0,IF($C11-$I11&gt;I11,I11,$C11-$I11))</f>
        <v>0</v>
      </c>
      <c r="M11" s="1893"/>
      <c r="N11" s="563">
        <f t="shared" ref="N11:N17" si="3">IF(L11=0,0,($C11-I11-L11/4)*$E11)</f>
        <v>0</v>
      </c>
      <c r="O11" s="1892">
        <f t="shared" ref="O11:O17" si="4">IF(D11=0,0,IF($C11-$I11-L11&gt;L11,L11,$C11-$I11-L11))</f>
        <v>0</v>
      </c>
      <c r="P11" s="1893"/>
      <c r="Q11" s="1428">
        <f t="shared" ref="Q11:Q17" si="5">IF(O11=0,0,($C11-I11-L11-O11/4)*$E11)</f>
        <v>0</v>
      </c>
    </row>
    <row r="12" spans="1:17" s="51" customFormat="1" ht="11.7" customHeight="1">
      <c r="B12" s="1429">
        <v>0</v>
      </c>
      <c r="C12" s="569">
        <v>0</v>
      </c>
      <c r="D12" s="419">
        <v>0</v>
      </c>
      <c r="E12" s="570">
        <v>0</v>
      </c>
      <c r="F12" s="1898">
        <v>0</v>
      </c>
      <c r="G12" s="1899"/>
      <c r="H12" s="564">
        <f>IF(C12=0,0,($C12+F12-F12/4)*$E12)</f>
        <v>0</v>
      </c>
      <c r="I12" s="1894">
        <f t="shared" si="0"/>
        <v>0</v>
      </c>
      <c r="J12" s="1895"/>
      <c r="K12" s="564">
        <f t="shared" si="1"/>
        <v>0</v>
      </c>
      <c r="L12" s="1894">
        <f t="shared" si="2"/>
        <v>0</v>
      </c>
      <c r="M12" s="1895"/>
      <c r="N12" s="564">
        <f t="shared" si="3"/>
        <v>0</v>
      </c>
      <c r="O12" s="1894">
        <f t="shared" si="4"/>
        <v>0</v>
      </c>
      <c r="P12" s="1895"/>
      <c r="Q12" s="1145">
        <f t="shared" si="5"/>
        <v>0</v>
      </c>
    </row>
    <row r="13" spans="1:17" s="51" customFormat="1" ht="11.7" customHeight="1">
      <c r="A13"/>
      <c r="B13" s="1429">
        <v>0</v>
      </c>
      <c r="C13" s="569">
        <v>0</v>
      </c>
      <c r="D13" s="419">
        <v>0</v>
      </c>
      <c r="E13" s="570">
        <v>0</v>
      </c>
      <c r="F13" s="1898">
        <v>0</v>
      </c>
      <c r="G13" s="1899"/>
      <c r="H13" s="564">
        <f t="shared" ref="H13:H17" si="6">IF(C13=0,0,($C13+F13-F13/4)*$E13)</f>
        <v>0</v>
      </c>
      <c r="I13" s="1894">
        <f t="shared" si="0"/>
        <v>0</v>
      </c>
      <c r="J13" s="1895"/>
      <c r="K13" s="564">
        <f t="shared" si="1"/>
        <v>0</v>
      </c>
      <c r="L13" s="1894">
        <f t="shared" si="2"/>
        <v>0</v>
      </c>
      <c r="M13" s="1895"/>
      <c r="N13" s="564">
        <f t="shared" si="3"/>
        <v>0</v>
      </c>
      <c r="O13" s="1904">
        <f t="shared" si="4"/>
        <v>0</v>
      </c>
      <c r="P13" s="1905"/>
      <c r="Q13" s="1430">
        <f t="shared" si="5"/>
        <v>0</v>
      </c>
    </row>
    <row r="14" spans="1:17" s="51" customFormat="1" ht="11.7" customHeight="1">
      <c r="B14" s="1429">
        <v>0</v>
      </c>
      <c r="C14" s="569">
        <v>0</v>
      </c>
      <c r="D14" s="419">
        <v>0</v>
      </c>
      <c r="E14" s="570">
        <v>0</v>
      </c>
      <c r="F14" s="1898">
        <v>0</v>
      </c>
      <c r="G14" s="1899"/>
      <c r="H14" s="564">
        <f t="shared" si="6"/>
        <v>0</v>
      </c>
      <c r="I14" s="1894">
        <f t="shared" si="0"/>
        <v>0</v>
      </c>
      <c r="J14" s="1895"/>
      <c r="K14" s="564">
        <f t="shared" si="1"/>
        <v>0</v>
      </c>
      <c r="L14" s="1894">
        <f t="shared" si="2"/>
        <v>0</v>
      </c>
      <c r="M14" s="1895"/>
      <c r="N14" s="564">
        <f t="shared" si="3"/>
        <v>0</v>
      </c>
      <c r="O14" s="1904">
        <f t="shared" si="4"/>
        <v>0</v>
      </c>
      <c r="P14" s="1905"/>
      <c r="Q14" s="1430">
        <f t="shared" si="5"/>
        <v>0</v>
      </c>
    </row>
    <row r="15" spans="1:17" s="51" customFormat="1" ht="11.7" customHeight="1">
      <c r="A15"/>
      <c r="B15" s="1429">
        <v>0</v>
      </c>
      <c r="C15" s="569">
        <v>0</v>
      </c>
      <c r="D15" s="419">
        <v>0</v>
      </c>
      <c r="E15" s="570">
        <v>0</v>
      </c>
      <c r="F15" s="1898">
        <v>0</v>
      </c>
      <c r="G15" s="1899"/>
      <c r="H15" s="564">
        <f t="shared" si="6"/>
        <v>0</v>
      </c>
      <c r="I15" s="1894">
        <f t="shared" si="0"/>
        <v>0</v>
      </c>
      <c r="J15" s="1895"/>
      <c r="K15" s="564">
        <f t="shared" si="1"/>
        <v>0</v>
      </c>
      <c r="L15" s="1894">
        <f t="shared" si="2"/>
        <v>0</v>
      </c>
      <c r="M15" s="1895"/>
      <c r="N15" s="564">
        <f t="shared" si="3"/>
        <v>0</v>
      </c>
      <c r="O15" s="1894">
        <f t="shared" si="4"/>
        <v>0</v>
      </c>
      <c r="P15" s="1895"/>
      <c r="Q15" s="1145">
        <f t="shared" si="5"/>
        <v>0</v>
      </c>
    </row>
    <row r="16" spans="1:17" s="51" customFormat="1" ht="11.7" customHeight="1">
      <c r="B16" s="1429">
        <v>0</v>
      </c>
      <c r="C16" s="569">
        <v>0</v>
      </c>
      <c r="D16" s="419">
        <v>0</v>
      </c>
      <c r="E16" s="570">
        <v>0</v>
      </c>
      <c r="F16" s="1898">
        <v>0</v>
      </c>
      <c r="G16" s="1899"/>
      <c r="H16" s="564">
        <f t="shared" si="6"/>
        <v>0</v>
      </c>
      <c r="I16" s="1894">
        <f t="shared" si="0"/>
        <v>0</v>
      </c>
      <c r="J16" s="1895"/>
      <c r="K16" s="564">
        <f t="shared" si="1"/>
        <v>0</v>
      </c>
      <c r="L16" s="1894">
        <f t="shared" si="2"/>
        <v>0</v>
      </c>
      <c r="M16" s="1895"/>
      <c r="N16" s="564">
        <f t="shared" si="3"/>
        <v>0</v>
      </c>
      <c r="O16" s="1894">
        <f t="shared" si="4"/>
        <v>0</v>
      </c>
      <c r="P16" s="1895"/>
      <c r="Q16" s="1145">
        <f t="shared" si="5"/>
        <v>0</v>
      </c>
    </row>
    <row r="17" spans="1:19" s="51" customFormat="1" ht="11.7" customHeight="1" thickBot="1">
      <c r="A17" s="2"/>
      <c r="B17" s="1431" t="s">
        <v>609</v>
      </c>
      <c r="C17" s="571">
        <v>0</v>
      </c>
      <c r="D17" s="420">
        <v>0</v>
      </c>
      <c r="E17" s="572">
        <v>0</v>
      </c>
      <c r="F17" s="1917">
        <v>0</v>
      </c>
      <c r="G17" s="1918"/>
      <c r="H17" s="564">
        <f t="shared" si="6"/>
        <v>0</v>
      </c>
      <c r="I17" s="1880">
        <f t="shared" si="0"/>
        <v>0</v>
      </c>
      <c r="J17" s="1881"/>
      <c r="K17" s="565">
        <f t="shared" si="1"/>
        <v>0</v>
      </c>
      <c r="L17" s="1880">
        <f t="shared" si="2"/>
        <v>0</v>
      </c>
      <c r="M17" s="1881"/>
      <c r="N17" s="565">
        <f t="shared" si="3"/>
        <v>0</v>
      </c>
      <c r="O17" s="1880">
        <f t="shared" si="4"/>
        <v>0</v>
      </c>
      <c r="P17" s="1881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>
      <c r="A18"/>
      <c r="B18" s="1433" t="s">
        <v>131</v>
      </c>
      <c r="C18" s="1380">
        <f>SUM(C11:C17)</f>
        <v>0</v>
      </c>
      <c r="D18" s="573"/>
      <c r="E18" s="574"/>
      <c r="F18" s="1882">
        <f>SUM(F11:F17)</f>
        <v>0</v>
      </c>
      <c r="G18" s="1883"/>
      <c r="H18" s="566">
        <f>SUM(H11:H17)</f>
        <v>0</v>
      </c>
      <c r="I18" s="1882">
        <f>SUM(I11:I17)</f>
        <v>0</v>
      </c>
      <c r="J18" s="1883"/>
      <c r="K18" s="566">
        <f>SUM(K11:K17)</f>
        <v>0</v>
      </c>
      <c r="L18" s="1882">
        <f>SUM(L11:L17)</f>
        <v>0</v>
      </c>
      <c r="M18" s="1883"/>
      <c r="N18" s="566">
        <f>SUM(N11:N17)</f>
        <v>0</v>
      </c>
      <c r="O18" s="1882">
        <f>SUM(O11:O17)</f>
        <v>0</v>
      </c>
      <c r="P18" s="1883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16">
        <f>'3. T3 TASE '!G83</f>
        <v>0</v>
      </c>
      <c r="G19" s="1901"/>
      <c r="H19" s="634">
        <f>'AT2 Lainat,sotum., alv-osto'!O40</f>
        <v>0</v>
      </c>
      <c r="I19" s="1900">
        <f>'AT2 Lainat,sotum., alv-osto'!R40</f>
        <v>0</v>
      </c>
      <c r="J19" s="1901"/>
      <c r="K19" s="634">
        <f>'AT2 Lainat,sotum., alv-osto'!U40</f>
        <v>0</v>
      </c>
      <c r="L19" s="1900">
        <f>'AT2 Lainat,sotum., alv-osto'!X40</f>
        <v>0</v>
      </c>
      <c r="M19" s="1901"/>
      <c r="N19" s="634">
        <f>'AT2 Lainat,sotum., alv-osto'!AA40</f>
        <v>0</v>
      </c>
      <c r="O19" s="1900">
        <f>'AT2 Lainat,sotum., alv-osto'!AD40</f>
        <v>0</v>
      </c>
      <c r="P19" s="1901"/>
      <c r="Q19" s="715">
        <f>'AT2 Lainat,sotum., alv-osto'!AG40</f>
        <v>0</v>
      </c>
      <c r="R19" s="530" t="s">
        <v>0</v>
      </c>
    </row>
    <row r="20" spans="1:19" s="51" customFormat="1" ht="15" customHeight="1">
      <c r="A20"/>
      <c r="B20" s="1238" t="s">
        <v>523</v>
      </c>
      <c r="C20" s="1925" t="s">
        <v>196</v>
      </c>
      <c r="D20" s="1910" t="s">
        <v>707</v>
      </c>
      <c r="E20" s="1913" t="s">
        <v>123</v>
      </c>
      <c r="F20" s="1906" t="str">
        <f>'1. T1 INVESTOINTISUUN.'!D15</f>
        <v>Ennuste 1</v>
      </c>
      <c r="G20" s="1902"/>
      <c r="H20" s="1902"/>
      <c r="I20" s="1906" t="str">
        <f>I8</f>
        <v>Ennuste 2</v>
      </c>
      <c r="J20" s="1902"/>
      <c r="K20" s="1902"/>
      <c r="L20" s="1906" t="str">
        <f>L8</f>
        <v>Ennuste 3</v>
      </c>
      <c r="M20" s="1902"/>
      <c r="N20" s="1907"/>
      <c r="O20" s="1902" t="s">
        <v>257</v>
      </c>
      <c r="P20" s="1902"/>
      <c r="Q20" s="1903"/>
    </row>
    <row r="21" spans="1:19" s="51" customFormat="1" ht="11.7" customHeight="1">
      <c r="B21" s="1435" t="s">
        <v>524</v>
      </c>
      <c r="C21" s="1926"/>
      <c r="D21" s="1911"/>
      <c r="E21" s="1914"/>
      <c r="F21" s="1896">
        <f>F9</f>
        <v>2025</v>
      </c>
      <c r="G21" s="1888"/>
      <c r="H21" s="1888"/>
      <c r="I21" s="1896">
        <f>I9</f>
        <v>2026</v>
      </c>
      <c r="J21" s="1888"/>
      <c r="K21" s="1888"/>
      <c r="L21" s="1896">
        <f>L9</f>
        <v>2027</v>
      </c>
      <c r="M21" s="1888"/>
      <c r="N21" s="1897"/>
      <c r="O21" s="1888">
        <f>O9</f>
        <v>2028</v>
      </c>
      <c r="P21" s="1888"/>
      <c r="Q21" s="1889"/>
    </row>
    <row r="22" spans="1:19" s="51" customFormat="1" ht="18" customHeight="1" thickBot="1">
      <c r="A22"/>
      <c r="B22" s="1426" t="s">
        <v>124</v>
      </c>
      <c r="C22" s="1927"/>
      <c r="D22" s="1912"/>
      <c r="E22" s="1915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5" customHeight="1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7" customHeight="1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7" customHeight="1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7" customHeight="1" thickBot="1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7" customHeight="1">
      <c r="A27"/>
      <c r="B27" s="1436" t="s">
        <v>462</v>
      </c>
      <c r="C27" s="1724"/>
      <c r="D27" s="1725"/>
      <c r="E27" s="1726"/>
      <c r="F27" s="1724"/>
      <c r="G27" s="1724"/>
      <c r="H27" s="1217"/>
      <c r="I27" s="1217"/>
      <c r="J27" s="1724"/>
      <c r="K27" s="1217"/>
      <c r="L27" s="1217"/>
      <c r="M27" s="1724"/>
      <c r="N27" s="1217"/>
      <c r="O27" s="1217"/>
      <c r="P27" s="1724"/>
      <c r="Q27" s="1441"/>
      <c r="S27" s="96"/>
    </row>
    <row r="28" spans="1:19" s="51" customFormat="1" ht="11.7" customHeight="1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7" customHeight="1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7" customHeight="1" thickBot="1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7" customHeight="1">
      <c r="A31" s="2"/>
      <c r="B31" s="1727" t="s">
        <v>659</v>
      </c>
      <c r="C31" s="1724"/>
      <c r="D31" s="1725"/>
      <c r="E31" s="1726"/>
      <c r="F31" s="1217"/>
      <c r="G31" s="1217"/>
      <c r="H31" s="1217"/>
      <c r="I31" s="1724"/>
      <c r="J31" s="1724"/>
      <c r="K31" s="1217"/>
      <c r="L31" s="1217"/>
      <c r="M31" s="1724"/>
      <c r="N31" s="1217"/>
      <c r="O31" s="1217"/>
      <c r="P31" s="1724"/>
      <c r="Q31" s="1441"/>
      <c r="S31" s="96"/>
    </row>
    <row r="32" spans="1:19" s="51" customFormat="1" ht="11.7" customHeight="1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7" customHeight="1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7" customHeight="1" thickBot="1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7" customHeight="1">
      <c r="A35"/>
      <c r="B35" s="1728" t="s">
        <v>660</v>
      </c>
      <c r="C35" s="1729"/>
      <c r="D35" s="1730"/>
      <c r="E35" s="1731"/>
      <c r="F35" s="1218"/>
      <c r="G35" s="1732"/>
      <c r="H35" s="1733"/>
      <c r="I35" s="1218"/>
      <c r="J35" s="1219"/>
      <c r="K35" s="1220"/>
      <c r="L35" s="1734"/>
      <c r="M35" s="1732"/>
      <c r="N35" s="1221"/>
      <c r="O35" s="1218"/>
      <c r="P35" s="1732"/>
      <c r="Q35" s="1446"/>
      <c r="S35" s="96"/>
    </row>
    <row r="36" spans="1:19" s="51" customFormat="1" ht="11.7" customHeight="1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7" customHeight="1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7" customHeight="1" thickBot="1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7" customHeight="1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7" customHeight="1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7" customHeight="1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7" customHeight="1" thickBot="1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5" customHeight="1" thickBot="1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46" t="str">
        <f>OHJE!I5</f>
        <v>Yritystulkin tarjoaa</v>
      </c>
      <c r="O52" s="1746"/>
      <c r="P52" s="1746"/>
      <c r="Q52" s="1746"/>
    </row>
    <row r="53" spans="1:17" ht="12.75" customHeight="1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57" t="str">
        <f>OHJE!H7</f>
        <v>Lappeenrannan kaupunki, Wirma yrityspalvelut</v>
      </c>
      <c r="K53" s="1757"/>
      <c r="L53" s="1757"/>
      <c r="M53" s="1757"/>
      <c r="N53" s="1757"/>
      <c r="O53" s="1757"/>
      <c r="P53" s="1757"/>
      <c r="Q53" s="1757"/>
    </row>
    <row r="54" spans="1:17">
      <c r="L54" s="533"/>
      <c r="M54" s="533"/>
      <c r="N54" s="533"/>
      <c r="O54" s="533"/>
      <c r="P54" s="533"/>
      <c r="Q54" s="533"/>
    </row>
    <row r="56" spans="1:17">
      <c r="B56" s="396" t="s">
        <v>332</v>
      </c>
    </row>
    <row r="57" spans="1:17">
      <c r="B57" s="50" t="s">
        <v>333</v>
      </c>
    </row>
    <row r="58" spans="1:17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I12:J12"/>
    <mergeCell ref="I16:J16"/>
    <mergeCell ref="I15:J15"/>
    <mergeCell ref="I11:J1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O13:P13"/>
    <mergeCell ref="O14:P14"/>
    <mergeCell ref="O15:P15"/>
    <mergeCell ref="O16:P16"/>
    <mergeCell ref="L21:N21"/>
    <mergeCell ref="L15:M15"/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45"/>
  <cols>
    <col min="1" max="1" width="10" customWidth="1"/>
    <col min="2" max="2" width="2.84375" customWidth="1"/>
    <col min="3" max="3" width="37" customWidth="1"/>
    <col min="4" max="4" width="10.07421875" customWidth="1"/>
    <col min="5" max="5" width="6.07421875" customWidth="1"/>
    <col min="6" max="6" width="10.07421875" customWidth="1"/>
    <col min="7" max="7" width="6" customWidth="1"/>
    <col min="8" max="8" width="10.07421875" customWidth="1"/>
    <col min="9" max="9" width="6" customWidth="1"/>
    <col min="10" max="10" width="10.07421875" customWidth="1"/>
    <col min="11" max="11" width="6" customWidth="1"/>
    <col min="12" max="12" width="10.07421875" customWidth="1"/>
    <col min="13" max="13" width="6" customWidth="1"/>
    <col min="14" max="14" width="2.53515625" customWidth="1"/>
    <col min="15" max="17" width="7" customWidth="1"/>
    <col min="18" max="18" width="7.3046875" customWidth="1"/>
    <col min="25" max="27" width="9" customWidth="1"/>
  </cols>
  <sheetData>
    <row r="2" spans="1:28" ht="15.45">
      <c r="B2" s="22" t="s">
        <v>105</v>
      </c>
      <c r="E2" s="1946"/>
      <c r="F2" s="1946"/>
      <c r="H2" s="22">
        <f>'3. T3 TASE '!D12</f>
        <v>0</v>
      </c>
      <c r="O2" s="22" t="s">
        <v>105</v>
      </c>
      <c r="P2" s="1"/>
    </row>
    <row r="3" spans="1:28" ht="14.25" customHeight="1">
      <c r="A3" s="1527" t="s">
        <v>740</v>
      </c>
      <c r="E3" s="1929"/>
      <c r="F3" s="1929"/>
      <c r="O3" s="1928"/>
      <c r="P3" s="1928"/>
      <c r="Q3" s="1928"/>
    </row>
    <row r="4" spans="1:28" ht="20.25" customHeight="1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47" t="s">
        <v>93</v>
      </c>
      <c r="L4" s="1947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>
      <c r="B5" s="547">
        <f>'2. &amp; 7. T2 TULOSSUUN. '!B5:D5</f>
        <v>0</v>
      </c>
      <c r="C5" s="547"/>
      <c r="D5" s="550"/>
      <c r="E5" s="1870">
        <f>'2. &amp; 7. T2 TULOSSUUN. '!G5</f>
        <v>0</v>
      </c>
      <c r="F5" s="1870"/>
      <c r="G5" s="1870"/>
      <c r="H5" s="1870"/>
      <c r="I5" s="1870"/>
      <c r="J5" s="554">
        <f>'2. &amp; 7. T2 TULOSSUUN. '!K5</f>
        <v>0</v>
      </c>
      <c r="K5" s="1922">
        <f>'1. T1 INVESTOINTISUUN.'!E4</f>
        <v>0</v>
      </c>
      <c r="L5" s="1870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5" customHeight="1">
      <c r="B7" s="1940" t="s">
        <v>444</v>
      </c>
      <c r="C7" s="1941"/>
      <c r="D7" s="1935" t="str">
        <f>'8. T4 RAHOITUSSUUN. '!G10</f>
        <v>Tot. tilikausi</v>
      </c>
      <c r="E7" s="1936"/>
      <c r="F7" s="1935" t="str">
        <f>'1. T1 INVESTOINTISUUN.'!D15</f>
        <v>Ennuste 1</v>
      </c>
      <c r="G7" s="1936"/>
      <c r="H7" s="1935" t="s">
        <v>98</v>
      </c>
      <c r="I7" s="1936"/>
      <c r="J7" s="1935" t="s">
        <v>100</v>
      </c>
      <c r="K7" s="1936"/>
      <c r="L7" s="1935" t="s">
        <v>257</v>
      </c>
      <c r="M7" s="1936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49999999999999" customHeight="1">
      <c r="B8" s="1942" t="s">
        <v>627</v>
      </c>
      <c r="C8" s="1943"/>
      <c r="D8" s="1937">
        <f>'2. &amp; 7. T2 TULOSSUUN. '!G8</f>
        <v>2024</v>
      </c>
      <c r="E8" s="1938"/>
      <c r="F8" s="1937">
        <f>'2. &amp; 7. T2 TULOSSUUN. '!I8</f>
        <v>2025</v>
      </c>
      <c r="G8" s="1938"/>
      <c r="H8" s="1937">
        <f>'2. &amp; 7. T2 TULOSSUUN. '!K8</f>
        <v>2026</v>
      </c>
      <c r="I8" s="1938"/>
      <c r="J8" s="1937">
        <f>'2. &amp; 7. T2 TULOSSUUN. '!M8</f>
        <v>2027</v>
      </c>
      <c r="K8" s="1938"/>
      <c r="L8" s="1937">
        <f>'2. &amp; 7. T2 TULOSSUUN. '!O8</f>
        <v>2028</v>
      </c>
      <c r="M8" s="1938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49999999999999" customHeight="1">
      <c r="B9" s="1944"/>
      <c r="C9" s="1945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2" customHeight="1" thickBot="1">
      <c r="B10" s="1230"/>
      <c r="C10" s="1231" t="s">
        <v>392</v>
      </c>
      <c r="D10" s="1931" t="str">
        <f>'2. &amp; 7. T2 TULOSSUUN. '!G10</f>
        <v>12</v>
      </c>
      <c r="E10" s="1932"/>
      <c r="F10" s="1931">
        <f>'2. &amp; 7. T2 TULOSSUUN. '!I10</f>
        <v>12</v>
      </c>
      <c r="G10" s="1932"/>
      <c r="H10" s="1931" t="str">
        <f>'2. &amp; 7. T2 TULOSSUUN. '!K10</f>
        <v>12</v>
      </c>
      <c r="I10" s="1932"/>
      <c r="J10" s="1931" t="str">
        <f>'2. &amp; 7. T2 TULOSSUUN. '!M10</f>
        <v>12</v>
      </c>
      <c r="K10" s="1932"/>
      <c r="L10" s="1931" t="str">
        <f>'2. &amp; 7. T2 TULOSSUUN. '!O10</f>
        <v>12</v>
      </c>
      <c r="M10" s="1932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5" customHeight="1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33" t="s">
        <v>515</v>
      </c>
      <c r="P11" s="1934"/>
      <c r="Q11" s="1934"/>
      <c r="R11" s="1934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5" customHeight="1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5" customHeight="1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5" customHeight="1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5" customHeight="1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5" customHeight="1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5" customHeight="1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5" customHeight="1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5" customHeight="1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5" customHeight="1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5" customHeight="1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5" customHeight="1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5" customHeight="1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5" customHeight="1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5" customHeight="1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5" customHeight="1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5" customHeight="1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5" customHeight="1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5" customHeight="1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5" customHeight="1" thickBot="1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5" customHeight="1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5" customHeight="1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5" customHeight="1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5" customHeight="1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5" customHeight="1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5" customHeight="1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5" customHeight="1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5" customHeight="1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5" customHeight="1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5" customHeight="1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5" customHeight="1">
      <c r="A41"/>
      <c r="B41" s="242"/>
      <c r="C41" s="1685" t="s">
        <v>763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5" customHeight="1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5" customHeight="1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5" customHeight="1" thickBot="1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5" customHeight="1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5" customHeight="1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5" customHeight="1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5" customHeight="1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5" customHeight="1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5" customHeight="1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5" customHeight="1" thickBot="1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5" customHeight="1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5" customHeight="1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5" customHeight="1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5" customHeight="1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5" customHeight="1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5" customHeight="1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5" customHeight="1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5" customHeight="1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5" customHeight="1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5" customHeight="1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5" customHeight="1" thickBot="1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5" customHeight="1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5" customHeight="1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5" customHeight="1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5" customHeight="1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5" customHeight="1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5" customHeight="1" thickBot="1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5" customHeight="1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5" customHeight="1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5" customHeight="1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5" customHeight="1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5" customHeight="1" thickBot="1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5" customHeight="1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5" customHeight="1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5" customHeight="1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5" customHeight="1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5" customHeight="1" thickBot="1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5" customHeight="1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5" customHeight="1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5" customHeight="1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5" customHeight="1" thickBot="1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5" customHeight="1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5" customHeight="1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5" customHeight="1" thickBot="1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5" customHeight="1" thickBot="1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5" customHeight="1" thickBot="1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5" customHeight="1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5" customHeight="1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5" customHeight="1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5" customHeight="1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5" customHeight="1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5" customHeight="1" thickBot="1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5" customHeight="1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5" customHeight="1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5" customHeight="1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5" customHeight="1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5" customHeight="1" thickBot="1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5" customHeight="1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5" customHeight="1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5" customHeight="1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5" customHeight="1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5" customHeight="1" thickBot="1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5" customHeight="1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5" customHeight="1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5" customHeight="1" thickBot="1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5" customHeight="1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5" customHeight="1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5" customHeight="1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5" customHeight="1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5" customHeight="1" thickBot="1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5" customHeight="1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5" customHeight="1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5" customHeight="1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5" customHeight="1" thickBot="1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5" customHeight="1" thickBot="1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5" customHeight="1" thickBot="1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5" customHeight="1" thickBot="1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5" customHeight="1" thickBot="1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5" customHeight="1" thickBot="1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5" customHeight="1" thickBot="1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5" customHeight="1" thickBot="1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5" customHeight="1" thickBot="1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7" customHeight="1" thickBot="1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>
      <c r="A126" s="4"/>
      <c r="D126" s="221"/>
      <c r="E126" s="398"/>
      <c r="F126" s="398"/>
      <c r="G126" s="398"/>
      <c r="H126" s="398"/>
      <c r="I126" s="1830" t="str">
        <f>OHJE!I5</f>
        <v>Yritystulkin tarjoaa</v>
      </c>
      <c r="J126" s="1830"/>
      <c r="K126" s="1830"/>
      <c r="L126" s="1830"/>
      <c r="M126" s="1830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>
      <c r="B127" s="1930" t="str">
        <f>OHJE!G24</f>
        <v>YT22 Toimivan yrityksen tulossuunnitelma</v>
      </c>
      <c r="C127" s="1930"/>
      <c r="D127" s="398"/>
      <c r="E127" s="398"/>
      <c r="F127" s="1939" t="str">
        <f>OHJE!H7</f>
        <v>Lappeenrannan kaupunki, Wirma yrityspalvelut</v>
      </c>
      <c r="G127" s="1939"/>
      <c r="H127" s="1939"/>
      <c r="I127" s="1939"/>
      <c r="J127" s="1939"/>
      <c r="K127" s="1939"/>
      <c r="L127" s="1939"/>
      <c r="M127" s="1939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>
      <c r="A149" s="1504"/>
    </row>
    <row r="150" spans="1:27" s="476" customFormat="1" ht="12.75" customHeight="1"/>
    <row r="151" spans="1:27" s="476" customFormat="1" ht="12.75" customHeight="1">
      <c r="A151" s="1504"/>
    </row>
    <row r="152" spans="1:27" s="476" customFormat="1" ht="12.75" customHeight="1">
      <c r="A152" s="2"/>
    </row>
    <row r="153" spans="1:27" s="476" customFormat="1" ht="12.75" customHeight="1">
      <c r="A153" s="1504"/>
    </row>
    <row r="154" spans="1:27" s="476" customFormat="1" ht="12.75" customHeight="1"/>
    <row r="155" spans="1:27" s="476" customFormat="1" ht="12.75" customHeight="1">
      <c r="A155" s="1504"/>
    </row>
    <row r="156" spans="1:27" s="476" customFormat="1" ht="12.75" customHeight="1"/>
    <row r="157" spans="1:27" s="476" customFormat="1" ht="12.75" customHeight="1">
      <c r="A157" s="1504"/>
    </row>
    <row r="158" spans="1:27" s="476" customFormat="1" ht="12.75" customHeight="1">
      <c r="A158" s="2"/>
    </row>
    <row r="159" spans="1:27" s="476" customFormat="1" ht="12.75" customHeight="1">
      <c r="A159" s="1504"/>
    </row>
    <row r="160" spans="1:27" s="476" customFormat="1" ht="12.75" customHeight="1"/>
    <row r="161" spans="1:1" s="476" customFormat="1">
      <c r="A161" s="1504"/>
    </row>
    <row r="162" spans="1:1" s="476" customFormat="1"/>
    <row r="163" spans="1:1" s="476" customFormat="1">
      <c r="A163" s="1504"/>
    </row>
    <row r="164" spans="1:1" s="476" customFormat="1">
      <c r="A164" s="2"/>
    </row>
    <row r="165" spans="1:1" s="476" customFormat="1">
      <c r="A165" s="1504"/>
    </row>
    <row r="166" spans="1:1" s="476" customFormat="1">
      <c r="A166" s="4"/>
    </row>
    <row r="167" spans="1:1" s="476" customFormat="1"/>
    <row r="168" spans="1:1" s="476" customFormat="1"/>
    <row r="169" spans="1:1" s="476" customFormat="1"/>
    <row r="170" spans="1:1" s="476" customFormat="1"/>
    <row r="171" spans="1:1" s="476" customFormat="1"/>
    <row r="172" spans="1:1" s="476" customFormat="1"/>
    <row r="173" spans="1:1" s="476" customFormat="1"/>
    <row r="174" spans="1:1" s="476" customFormat="1"/>
    <row r="175" spans="1:1" s="476" customFormat="1"/>
    <row r="176" spans="1:1" s="476" customFormat="1"/>
    <row r="177" s="476" customFormat="1"/>
    <row r="178" s="476" customFormat="1"/>
    <row r="179" s="476" customFormat="1"/>
    <row r="180" s="476" customFormat="1"/>
    <row r="181" s="476" customFormat="1"/>
    <row r="182" s="476" customFormat="1"/>
    <row r="183" s="476" customFormat="1"/>
    <row r="184" s="476" customFormat="1"/>
    <row r="185" s="476" customFormat="1"/>
    <row r="186" s="476" customFormat="1"/>
    <row r="187" s="476" customFormat="1"/>
    <row r="188" s="476" customFormat="1"/>
    <row r="189" s="476" customFormat="1"/>
    <row r="190" s="476" customFormat="1"/>
    <row r="191" s="476" customFormat="1"/>
    <row r="192" s="476" customFormat="1"/>
    <row r="193" s="476" customFormat="1"/>
    <row r="194" s="476" customFormat="1"/>
    <row r="195" s="476" customFormat="1"/>
    <row r="196" s="476" customFormat="1"/>
    <row r="197" s="476" customFormat="1"/>
    <row r="198" s="476" customFormat="1"/>
    <row r="199" s="476" customFormat="1"/>
    <row r="200" s="476" customFormat="1"/>
    <row r="201" s="476" customFormat="1"/>
    <row r="202" s="476" customFormat="1"/>
    <row r="203" s="476" customFormat="1"/>
    <row r="204" s="476" customFormat="1"/>
    <row r="205" s="476" customFormat="1"/>
    <row r="206" s="476" customFormat="1"/>
    <row r="207" s="476" customFormat="1"/>
    <row r="208" s="476" customFormat="1"/>
    <row r="209" s="476" customFormat="1"/>
    <row r="210" s="476" customFormat="1"/>
    <row r="211" s="476" customFormat="1"/>
    <row r="212" s="476" customFormat="1"/>
    <row r="213" s="476" customFormat="1"/>
    <row r="214" s="476" customFormat="1"/>
    <row r="215" s="476" customFormat="1"/>
    <row r="216" s="476" customFormat="1"/>
    <row r="217" s="476" customFormat="1"/>
    <row r="218" s="476" customFormat="1"/>
    <row r="219" s="476" customFormat="1"/>
    <row r="220" s="476" customFormat="1"/>
    <row r="221" s="476" customFormat="1"/>
    <row r="222" s="476" customFormat="1"/>
    <row r="223" s="476" customFormat="1"/>
    <row r="224" s="476" customFormat="1"/>
    <row r="225" s="476" customFormat="1"/>
    <row r="226" s="476" customFormat="1"/>
    <row r="227" s="476" customFormat="1"/>
    <row r="228" s="476" customFormat="1"/>
    <row r="229" s="476" customFormat="1"/>
    <row r="230" s="476" customFormat="1"/>
    <row r="231" s="476" customFormat="1"/>
    <row r="232" s="476" customFormat="1"/>
    <row r="233" s="476" customFormat="1"/>
    <row r="234" s="476" customFormat="1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45"/>
  <cols>
    <col min="1" max="1" width="9.53515625" customWidth="1"/>
    <col min="2" max="2" width="29.53515625" customWidth="1"/>
    <col min="3" max="3" width="5.3046875" style="38" customWidth="1"/>
    <col min="4" max="8" width="13.3046875" customWidth="1"/>
    <col min="9" max="9" width="5.3046875" customWidth="1"/>
    <col min="14" max="21" width="8.84375" customWidth="1"/>
  </cols>
  <sheetData>
    <row r="2" spans="1:24" ht="15.4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>
      <c r="B5" s="1870">
        <f>'2. &amp; 7. T2 TULOSSUUN. '!B5:D5</f>
        <v>0</v>
      </c>
      <c r="C5" s="1870"/>
      <c r="D5" s="1870"/>
      <c r="E5" s="1954">
        <f>'1. T1 INVESTOINTISUUN.'!B9</f>
        <v>0</v>
      </c>
      <c r="F5" s="1954"/>
      <c r="G5" s="1954"/>
      <c r="H5" s="555" cm="1">
        <f t="array" ref="H5:I5">'2. &amp; 7. T2 TULOSSUUN. '!O5:P5</f>
        <v>0</v>
      </c>
      <c r="I5" s="19">
        <v>0</v>
      </c>
      <c r="J5" s="1778"/>
      <c r="K5" s="1778"/>
      <c r="W5" s="8"/>
      <c r="X5" s="8"/>
    </row>
    <row r="6" spans="1:24" ht="6" customHeight="1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>
      <c r="B7" s="1950" t="s">
        <v>260</v>
      </c>
      <c r="C7" s="1951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>
      <c r="B8" s="1951"/>
      <c r="C8" s="1951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>
      <c r="B9" s="1952" t="s">
        <v>392</v>
      </c>
      <c r="C9" s="1952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5" customHeight="1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5" customHeight="1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5" customHeight="1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5" customHeight="1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5" customHeight="1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33" t="s">
        <v>515</v>
      </c>
      <c r="K16" s="1934"/>
      <c r="L16" s="1934"/>
      <c r="M16" s="1934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2" customHeight="1"/>
    <row r="86" spans="2:21">
      <c r="B86" s="439" t="str">
        <f>IF(D20&lt;0,"VIRHE! MERKITSE AINEKÄYTTÖ + MERKKISENÄ!","")</f>
        <v/>
      </c>
      <c r="C86" s="398"/>
      <c r="D86" s="128"/>
      <c r="E86" s="128"/>
      <c r="F86" s="1953" t="str">
        <f>OHJE!I5</f>
        <v>Yritystulkin tarjoaa</v>
      </c>
      <c r="G86" s="1953"/>
      <c r="H86" s="1953"/>
    </row>
    <row r="87" spans="2:21">
      <c r="B87" s="397" t="str">
        <f>'5. E1 KUSTANNUKSET '!B127</f>
        <v>YT22 Toimivan yrityksen tulossuunnitelma</v>
      </c>
      <c r="D87" s="128"/>
      <c r="E87" s="1948" t="str">
        <f>OHJE!H7</f>
        <v>Lappeenrannan kaupunki, Wirma yrityspalvelut</v>
      </c>
      <c r="F87" s="1949"/>
      <c r="G87" s="1949"/>
      <c r="H87" s="1949"/>
    </row>
    <row r="88" spans="2:21">
      <c r="B88" s="221"/>
    </row>
    <row r="89" spans="2:21">
      <c r="B89" s="396" t="s">
        <v>332</v>
      </c>
    </row>
    <row r="90" spans="2:21">
      <c r="B90" s="50" t="s">
        <v>333</v>
      </c>
    </row>
    <row r="91" spans="2:21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45"/>
  <cols>
    <col min="1" max="1" width="10" customWidth="1"/>
    <col min="2" max="2" width="3.07421875" style="38" customWidth="1"/>
    <col min="3" max="3" width="23.3046875" customWidth="1"/>
    <col min="4" max="4" width="8" customWidth="1"/>
    <col min="5" max="5" width="3.07421875" customWidth="1"/>
    <col min="6" max="11" width="11.3046875" customWidth="1"/>
    <col min="12" max="12" width="1.53515625" customWidth="1"/>
    <col min="13" max="14" width="10.69140625" customWidth="1"/>
    <col min="15" max="15" width="16.3046875" customWidth="1"/>
    <col min="16" max="21" width="11.3046875" customWidth="1"/>
    <col min="22" max="22" width="3.84375" customWidth="1"/>
  </cols>
  <sheetData>
    <row r="1" spans="1:23">
      <c r="P1" s="388"/>
    </row>
    <row r="2" spans="1:23" ht="15.4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>
      <c r="B3" s="2014"/>
      <c r="C3" s="2014"/>
      <c r="G3" s="548">
        <f>'2. &amp; 7. T2 TULOSSUUN. '!G3</f>
        <v>0</v>
      </c>
      <c r="M3" s="415"/>
      <c r="N3" s="415"/>
      <c r="P3" s="389"/>
    </row>
    <row r="4" spans="1:23" ht="7.5" customHeight="1">
      <c r="B4" s="2014"/>
      <c r="C4" s="2014"/>
      <c r="H4" s="83">
        <v>0</v>
      </c>
      <c r="M4" s="1778"/>
      <c r="N4" s="1778"/>
      <c r="P4" s="390"/>
    </row>
    <row r="5" spans="1:23" s="43" customFormat="1" ht="10.199999999999999" customHeight="1">
      <c r="B5" s="46" t="s">
        <v>685</v>
      </c>
      <c r="C5" s="161"/>
      <c r="D5" s="161"/>
      <c r="E5" s="161"/>
      <c r="F5" s="161"/>
      <c r="G5" s="161"/>
      <c r="H5" s="2008"/>
      <c r="I5" s="2008"/>
      <c r="J5" s="2008"/>
      <c r="K5" s="2008"/>
      <c r="M5" s="46" t="s">
        <v>685</v>
      </c>
      <c r="N5" s="161"/>
      <c r="O5" s="161"/>
      <c r="P5" s="161"/>
      <c r="Q5" s="161"/>
      <c r="R5" s="2008"/>
      <c r="S5" s="2008"/>
      <c r="T5" s="2008"/>
      <c r="U5" s="2008"/>
    </row>
    <row r="6" spans="1:23" ht="15.75" customHeight="1">
      <c r="B6" s="1954">
        <f>'2. &amp; 7. T2 TULOSSUUN. '!B5:D5</f>
        <v>0</v>
      </c>
      <c r="C6" s="1954"/>
      <c r="D6" s="1954"/>
      <c r="E6" s="1954"/>
      <c r="F6" s="1954"/>
      <c r="G6" s="556"/>
      <c r="H6" s="2009"/>
      <c r="I6" s="2009"/>
      <c r="J6" s="2009"/>
      <c r="K6" s="2009"/>
      <c r="M6" s="1954">
        <f>B6</f>
        <v>0</v>
      </c>
      <c r="N6" s="1954"/>
      <c r="O6" s="1954"/>
      <c r="P6" s="1954"/>
      <c r="Q6" s="556"/>
      <c r="R6" s="2009"/>
      <c r="S6" s="2009"/>
      <c r="T6" s="2009"/>
      <c r="U6" s="2009"/>
    </row>
    <row r="7" spans="1:23" s="43" customFormat="1" ht="14.25" customHeight="1">
      <c r="B7" s="557" t="s">
        <v>520</v>
      </c>
      <c r="C7" s="558"/>
      <c r="D7" s="558"/>
      <c r="E7" s="558"/>
      <c r="F7" s="558"/>
      <c r="G7" s="558"/>
      <c r="H7" s="558"/>
      <c r="I7" s="558"/>
      <c r="J7" s="2010" t="s">
        <v>93</v>
      </c>
      <c r="K7" s="2010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>
      <c r="B8" s="2021">
        <f>'1. T1 INVESTOINTISUUN.'!B9:D9</f>
        <v>0</v>
      </c>
      <c r="C8" s="2021"/>
      <c r="D8" s="2021"/>
      <c r="E8" s="2021"/>
      <c r="F8" s="2021"/>
      <c r="G8" s="556"/>
      <c r="H8" s="770"/>
      <c r="I8" s="770"/>
      <c r="J8" s="555">
        <f>'1. T1 INVESTOINTISUUN.'!E4</f>
        <v>0</v>
      </c>
      <c r="K8" s="771"/>
      <c r="M8" s="1954">
        <f>B8</f>
        <v>0</v>
      </c>
      <c r="N8" s="1954"/>
      <c r="O8" s="1954"/>
      <c r="P8" s="1954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>
      <c r="B10" s="1985" t="s">
        <v>420</v>
      </c>
      <c r="C10" s="1986"/>
      <c r="D10" s="1986"/>
      <c r="E10" s="1987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79" t="s">
        <v>287</v>
      </c>
      <c r="N10" s="1980"/>
      <c r="O10" s="1981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>
      <c r="B11" s="1988"/>
      <c r="C11" s="1989"/>
      <c r="D11" s="1989"/>
      <c r="E11" s="1990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82"/>
      <c r="N11" s="1983"/>
      <c r="O11" s="1984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>
      <c r="A12" s="51"/>
      <c r="B12" s="1991"/>
      <c r="C12" s="1992"/>
      <c r="D12" s="1992"/>
      <c r="E12" s="1993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>
      <c r="B13" s="2015" t="s">
        <v>346</v>
      </c>
      <c r="C13" s="2016"/>
      <c r="D13" s="2016"/>
      <c r="E13" s="2017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>
      <c r="A14" s="51"/>
      <c r="B14" s="2018"/>
      <c r="C14" s="2019"/>
      <c r="D14" s="2019"/>
      <c r="E14" s="2020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>
      <c r="B15" s="196">
        <v>1</v>
      </c>
      <c r="C15" s="1847" t="s">
        <v>113</v>
      </c>
      <c r="D15" s="1847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>
      <c r="A16" s="51"/>
      <c r="B16" s="196">
        <v>2</v>
      </c>
      <c r="C16" s="1832" t="s">
        <v>114</v>
      </c>
      <c r="D16" s="1832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1955" t="s">
        <v>292</v>
      </c>
      <c r="N16" s="1956"/>
      <c r="O16" s="1957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>
      <c r="A17" s="2"/>
      <c r="B17" s="196">
        <v>3</v>
      </c>
      <c r="C17" s="1832" t="s">
        <v>465</v>
      </c>
      <c r="D17" s="1832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>
      <c r="A18" s="51"/>
      <c r="B18" s="196">
        <v>4</v>
      </c>
      <c r="C18" s="1832" t="s">
        <v>235</v>
      </c>
      <c r="D18" s="1832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>
      <c r="B19" s="196">
        <v>5</v>
      </c>
      <c r="C19" s="1832" t="s">
        <v>133</v>
      </c>
      <c r="D19" s="1832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1955" t="s">
        <v>293</v>
      </c>
      <c r="N19" s="1956"/>
      <c r="O19" s="1957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5" customHeight="1">
      <c r="B20" s="196">
        <v>6</v>
      </c>
      <c r="C20" s="2012" t="s">
        <v>750</v>
      </c>
      <c r="D20" s="2012"/>
      <c r="E20" s="2012"/>
      <c r="F20" s="2012"/>
      <c r="G20" s="2013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1955" t="s">
        <v>557</v>
      </c>
      <c r="N21" s="1956"/>
      <c r="O21" s="1957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1964" t="s">
        <v>666</v>
      </c>
      <c r="N22" s="1965"/>
      <c r="O22" s="1966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>
      <c r="B24" s="196">
        <v>8</v>
      </c>
      <c r="C24" s="1847" t="s">
        <v>138</v>
      </c>
      <c r="D24" s="1847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>
      <c r="B25" s="196">
        <f>B24+1</f>
        <v>9</v>
      </c>
      <c r="C25" s="1832" t="s">
        <v>139</v>
      </c>
      <c r="D25" s="1832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1958" t="s">
        <v>559</v>
      </c>
      <c r="N25" s="1959"/>
      <c r="O25" s="1960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>
      <c r="B26" s="196">
        <f t="shared" ref="B26:B43" si="4">B25+1</f>
        <v>10</v>
      </c>
      <c r="C26" s="1832" t="s">
        <v>115</v>
      </c>
      <c r="D26" s="1832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>
      <c r="B27" s="196">
        <f t="shared" si="4"/>
        <v>11</v>
      </c>
      <c r="C27" s="1832" t="s">
        <v>118</v>
      </c>
      <c r="D27" s="1832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1961" t="s">
        <v>296</v>
      </c>
      <c r="N27" s="1962"/>
      <c r="O27" s="1963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>
      <c r="B28" s="196">
        <f t="shared" si="4"/>
        <v>12</v>
      </c>
      <c r="C28" s="1832" t="s">
        <v>476</v>
      </c>
      <c r="D28" s="1832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1964" t="s">
        <v>666</v>
      </c>
      <c r="N28" s="1965"/>
      <c r="O28" s="1966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>
      <c r="B29" s="196">
        <f t="shared" si="4"/>
        <v>13</v>
      </c>
      <c r="C29" s="1832" t="s">
        <v>120</v>
      </c>
      <c r="D29" s="1832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1958" t="s">
        <v>297</v>
      </c>
      <c r="N29" s="1959"/>
      <c r="O29" s="1960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>
      <c r="B30" s="196">
        <f t="shared" si="4"/>
        <v>14</v>
      </c>
      <c r="C30" s="1976" t="s">
        <v>464</v>
      </c>
      <c r="D30" s="1976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1964" t="s">
        <v>323</v>
      </c>
      <c r="N30" s="1965"/>
      <c r="O30" s="1966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1958" t="s">
        <v>419</v>
      </c>
      <c r="N31" s="1959"/>
      <c r="O31" s="1960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1958" t="s">
        <v>314</v>
      </c>
      <c r="N32" s="1959"/>
      <c r="O32" s="1960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>
      <c r="B33" s="196">
        <f t="shared" si="4"/>
        <v>17</v>
      </c>
      <c r="C33" s="1976" t="s">
        <v>490</v>
      </c>
      <c r="D33" s="1976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1964" t="s">
        <v>666</v>
      </c>
      <c r="N33" s="1965"/>
      <c r="O33" s="1966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>
      <c r="B34" s="196">
        <f t="shared" si="4"/>
        <v>18</v>
      </c>
      <c r="C34" s="1976" t="s">
        <v>466</v>
      </c>
      <c r="D34" s="1976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>
      <c r="B35" s="196">
        <f t="shared" si="4"/>
        <v>19</v>
      </c>
      <c r="C35" s="1832" t="s">
        <v>757</v>
      </c>
      <c r="D35" s="1832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1973" t="s">
        <v>299</v>
      </c>
      <c r="N35" s="1974"/>
      <c r="O35" s="1975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>
      <c r="B36" s="196">
        <f t="shared" si="4"/>
        <v>20</v>
      </c>
      <c r="C36" s="1832" t="s">
        <v>234</v>
      </c>
      <c r="D36" s="1832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1964" t="s">
        <v>666</v>
      </c>
      <c r="N36" s="1965"/>
      <c r="O36" s="1966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>
      <c r="B37" s="196">
        <f t="shared" si="4"/>
        <v>21</v>
      </c>
      <c r="C37" s="1832" t="s">
        <v>341</v>
      </c>
      <c r="D37" s="1832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1955" t="s">
        <v>485</v>
      </c>
      <c r="N37" s="1956"/>
      <c r="O37" s="1957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>
      <c r="B38" s="196">
        <f t="shared" si="4"/>
        <v>22</v>
      </c>
      <c r="C38" s="1832" t="s">
        <v>121</v>
      </c>
      <c r="D38" s="1832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>
      <c r="B39" s="196">
        <f t="shared" si="4"/>
        <v>23</v>
      </c>
      <c r="C39" s="1832" t="s">
        <v>725</v>
      </c>
      <c r="D39" s="1832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>
      <c r="B40" s="196">
        <f t="shared" si="4"/>
        <v>24</v>
      </c>
      <c r="C40" s="1832" t="s">
        <v>208</v>
      </c>
      <c r="D40" s="1832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1964" t="s">
        <v>666</v>
      </c>
      <c r="N43" s="1965"/>
      <c r="O43" s="1966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95" customHeight="1" thickBot="1">
      <c r="B44" s="81"/>
      <c r="C44" s="1997" t="s">
        <v>417</v>
      </c>
      <c r="D44" s="1997"/>
      <c r="E44" s="1998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2" customHeight="1" thickBot="1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>
      <c r="B46" s="1999" t="s">
        <v>347</v>
      </c>
      <c r="C46" s="2000"/>
      <c r="D46" s="2000"/>
      <c r="E46" s="2001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>
      <c r="B47" s="2002"/>
      <c r="C47" s="2003"/>
      <c r="D47" s="2003"/>
      <c r="E47" s="2004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>
      <c r="B48" s="2005"/>
      <c r="C48" s="2006"/>
      <c r="D48" s="2006"/>
      <c r="E48" s="2007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>
      <c r="B49" s="196">
        <v>28</v>
      </c>
      <c r="C49" s="1847" t="s">
        <v>117</v>
      </c>
      <c r="D49" s="1847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>
      <c r="B50" s="196"/>
      <c r="C50" s="1994" t="s">
        <v>616</v>
      </c>
      <c r="D50" s="1995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>
      <c r="B51" s="196">
        <v>29</v>
      </c>
      <c r="C51" s="1996" t="s">
        <v>140</v>
      </c>
      <c r="D51" s="1996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1967" t="s">
        <v>410</v>
      </c>
      <c r="N51" s="1968"/>
      <c r="O51" s="1969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>
      <c r="B52" s="196"/>
      <c r="C52" s="1994" t="s">
        <v>281</v>
      </c>
      <c r="D52" s="1995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1970" t="s">
        <v>560</v>
      </c>
      <c r="N52" s="1971"/>
      <c r="O52" s="1972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>
      <c r="B53" s="196">
        <v>30</v>
      </c>
      <c r="C53" s="1996" t="s">
        <v>278</v>
      </c>
      <c r="D53" s="1996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>
      <c r="B54" s="196">
        <v>31</v>
      </c>
      <c r="C54" s="1996" t="s">
        <v>141</v>
      </c>
      <c r="D54" s="1996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>
      <c r="B55" s="196"/>
      <c r="C55" s="1994" t="s">
        <v>441</v>
      </c>
      <c r="D55" s="1995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>
      <c r="B56" s="196">
        <v>32</v>
      </c>
      <c r="C56" s="1832" t="s">
        <v>142</v>
      </c>
      <c r="D56" s="1832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>
      <c r="B57" s="196"/>
      <c r="C57" s="1994" t="s">
        <v>433</v>
      </c>
      <c r="D57" s="1995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>
      <c r="B58" s="196">
        <v>33</v>
      </c>
      <c r="C58" s="1832" t="s">
        <v>143</v>
      </c>
      <c r="D58" s="1832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>
      <c r="B59" s="196"/>
      <c r="C59" s="1994" t="s">
        <v>440</v>
      </c>
      <c r="D59" s="1995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>
      <c r="B60" s="196">
        <v>34</v>
      </c>
      <c r="C60" s="1832" t="s">
        <v>144</v>
      </c>
      <c r="D60" s="1832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>
      <c r="B61" s="344">
        <v>35</v>
      </c>
      <c r="C61" s="1978" t="s">
        <v>119</v>
      </c>
      <c r="D61" s="1978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>
      <c r="A63" s="128"/>
      <c r="B63" s="260" t="s">
        <v>342</v>
      </c>
      <c r="C63" s="128"/>
      <c r="D63" s="128"/>
      <c r="E63" s="128"/>
      <c r="F63" s="128"/>
      <c r="G63" s="128"/>
      <c r="H63" s="128"/>
      <c r="I63" s="1830" t="str">
        <f>OHJE!I5</f>
        <v>Yritystulkin tarjoaa</v>
      </c>
      <c r="J63" s="1830"/>
      <c r="K63" s="1830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2011" t="str">
        <f>OHJE!H7</f>
        <v>Lappeenrannan kaupunki, Wirma yrityspalvelut</v>
      </c>
      <c r="H64" s="2011"/>
      <c r="I64" s="2011"/>
      <c r="J64" s="2011"/>
      <c r="K64" s="2011"/>
      <c r="L64" s="128"/>
      <c r="M64" s="128"/>
      <c r="N64" s="128"/>
      <c r="O64" s="128"/>
      <c r="P64" s="128"/>
      <c r="Q64" s="128"/>
      <c r="R64" s="1977" t="str">
        <f>OHJE!G24</f>
        <v>YT22 Toimivan yrityksen tulossuunnitelma</v>
      </c>
      <c r="S64" s="1977"/>
      <c r="T64" s="1977"/>
      <c r="U64" s="1977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8"/>
      <c r="B65" s="1930"/>
      <c r="C65" s="1930"/>
      <c r="D65" s="1930"/>
      <c r="E65" s="1930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M6:P6"/>
    <mergeCell ref="M4:N4"/>
    <mergeCell ref="R5:U5"/>
    <mergeCell ref="R6:U6"/>
    <mergeCell ref="H5:K5"/>
    <mergeCell ref="H6:K6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2024-03-05T06:05:48Z</cp:lastPrinted>
  <dcterms:created xsi:type="dcterms:W3CDTF">2006-08-01T10:09:48Z</dcterms:created>
  <dcterms:modified xsi:type="dcterms:W3CDTF">2024-03-05T07:46:14Z</dcterms:modified>
</cp:coreProperties>
</file>