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D:\Dropbox\Yritystulkki\Päivitykset 2024\YT14 Investoinnin Kan 240320\"/>
    </mc:Choice>
  </mc:AlternateContent>
  <xr:revisionPtr revIDLastSave="0" documentId="13_ncr:1_{3B70B993-5727-422C-91A5-FFA829E5F9E7}" xr6:coauthVersionLast="47" xr6:coauthVersionMax="47" xr10:uidLastSave="{00000000-0000-0000-0000-000000000000}"/>
  <workbookProtection workbookAlgorithmName="SHA-512" workbookHashValue="kTI5k8Kmo4ALhSKdM2eSqhRqR7+RH3iebarbUlrx7zt6+8W2zKeGGOcnmwKSrVnu+0fbZR7trz+FceVdlyJX1g==" workbookSaltValue="+BTAL2aifB5XCWxh4tUAUg==" workbookSpinCount="100000" lockStructure="1"/>
  <bookViews>
    <workbookView xWindow="-103" yWindow="-103" windowWidth="33120" windowHeight="18120" xr2:uid="{00000000-000D-0000-FFFF-FFFF00000000}"/>
  </bookViews>
  <sheets>
    <sheet name="LASKENTAOHJELMA" sheetId="12" r:id="rId1"/>
    <sheet name="ESIMERKKI" sheetId="14" r:id="rId2"/>
  </sheets>
  <definedNames>
    <definedName name="_xlnm.Print_Area" localSheetId="1">ESIMERKKI!$B$4:$U$63</definedName>
    <definedName name="_xlnm.Print_Area" localSheetId="0">LASKENTAOHJELMA!$B$4:$T$61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2" l="1"/>
  <c r="P19" i="14" l="1"/>
  <c r="E57" i="14"/>
  <c r="J58" i="14" s="1"/>
  <c r="J39" i="14"/>
  <c r="J31" i="14"/>
  <c r="P31" i="14"/>
  <c r="B28" i="14"/>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P26" i="14"/>
  <c r="J24" i="14"/>
  <c r="P21" i="14"/>
  <c r="M16" i="14"/>
  <c r="U10" i="14"/>
  <c r="M10" i="14"/>
  <c r="M8" i="14"/>
  <c r="R9" i="12"/>
  <c r="J49" i="14" l="1"/>
  <c r="P39" i="14"/>
  <c r="P40" i="14" s="1"/>
  <c r="I23" i="12" l="1"/>
  <c r="E56" i="12" l="1"/>
  <c r="B27" i="12"/>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I38" i="12" l="1"/>
  <c r="I57" i="12"/>
  <c r="I48" i="12"/>
  <c r="L7" i="12"/>
  <c r="L9" i="12"/>
  <c r="O30" i="12" l="1"/>
  <c r="O25" i="12"/>
  <c r="O20" i="12"/>
  <c r="O38" i="12" l="1"/>
  <c r="O3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2" authorId="0" shapeId="0" xr:uid="{D94D2F62-3306-4171-BDF0-3927C77A59AC}">
      <text>
        <r>
          <rPr>
            <b/>
            <sz val="10"/>
            <color indexed="81"/>
            <rFont val="Tahoma"/>
            <family val="2"/>
          </rPr>
          <t xml:space="preserve">Ohjelma laskee investoinnin kannattavuuden eri menetelmillä. </t>
        </r>
        <r>
          <rPr>
            <sz val="10"/>
            <color indexed="81"/>
            <rFont val="Tahoma"/>
            <family val="2"/>
          </rPr>
          <t xml:space="preserve">
Laskentaohjelmalla voidaan laskea kone- ja  laiteinvestointien sekä rakennusten ja kiinteistöjen vuokrauksen kannattavuutta. Oikealla olevalla Nettotuottolaskelmalla voit laskea laskentaohjelmassa tarvittavan nettotuoton.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oikealla olevalla  nettotuottolaskelmalla. </t>
        </r>
        <r>
          <rPr>
            <b/>
            <sz val="10"/>
            <color indexed="81"/>
            <rFont val="Tahoma"/>
            <family val="2"/>
          </rPr>
          <t>Huomio nettotuotot pitää kohdistua tähän investointiin, ei koko yritykseen</t>
        </r>
        <r>
          <rPr>
            <sz val="10"/>
            <color indexed="81"/>
            <rFont val="Tahoma"/>
            <family val="2"/>
          </rPr>
          <t xml:space="preserve">. Jos nettotuotto on tappiollinen joinakin vuosina, merkitse tappio negatiivisena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r>
          <rPr>
            <b/>
            <sz val="10"/>
            <color indexed="81"/>
            <rFont val="Tahoma"/>
            <family val="2"/>
          </rPr>
          <t>YLEISIMMÄT EXCELIN -virheilmoitukset</t>
        </r>
        <r>
          <rPr>
            <sz val="9"/>
            <color indexed="81"/>
            <rFont val="Tahoma"/>
            <family val="2"/>
          </rPr>
          <t xml:space="preserve">
</t>
        </r>
        <r>
          <rPr>
            <b/>
            <sz val="9"/>
            <color indexed="81"/>
            <rFont val="Tahoma"/>
            <family val="2"/>
          </rPr>
          <t>#ARVO!</t>
        </r>
        <r>
          <rPr>
            <sz val="9"/>
            <color indexed="81"/>
            <rFont val="Tahoma"/>
            <family val="2"/>
          </rPr>
          <t xml:space="preserve"> = virheellinen arvo esim. kirjain, . (piste) tai jokin muu merkki. Numerosarjoissa aina pilkku esim. 2,5 ei 2.5
</t>
        </r>
        <r>
          <rPr>
            <b/>
            <sz val="9"/>
            <color indexed="81"/>
            <rFont val="Tahoma"/>
            <family val="2"/>
          </rPr>
          <t>#NIMI?</t>
        </r>
        <r>
          <rPr>
            <sz val="9"/>
            <color indexed="81"/>
            <rFont val="Tahoma"/>
            <family val="2"/>
          </rPr>
          <t xml:space="preserve"> = jos käytät luetelmaviivaa eli ranskalaista viivaa laita välilyönti eli tyhjä ennen - merkkiä. Exceli lukee sen muuten miinusmerkiksi eikä tunnista kaavan nimeä
</t>
        </r>
        <r>
          <rPr>
            <b/>
            <sz val="9"/>
            <color indexed="81"/>
            <rFont val="Tahoma"/>
            <family val="2"/>
          </rPr>
          <t>#####</t>
        </r>
        <r>
          <rPr>
            <sz val="9"/>
            <color indexed="81"/>
            <rFont val="Tahoma"/>
            <family val="2"/>
          </rPr>
          <t xml:space="preserve"> = liian monta merkkiä, luku tai kirjoitus ei mahdu soluun
Jos vikaa ei löydy niin peruuta/kumoa niin monta kertaa, että vika häviää tai lataa uusi laskelma.
</t>
        </r>
      </text>
    </comment>
    <comment ref="L2" authorId="0" shapeId="0" xr:uid="{C63E8290-F582-4552-A282-1379F880B96E}">
      <text>
        <r>
          <rPr>
            <sz val="10"/>
            <color indexed="81"/>
            <rFont val="Tahoma"/>
            <family val="2"/>
          </rPr>
          <t>Tällä laskelmalla voit laskea investoinnin kannattavuuslaskelmassa tarvittavan nettotuoton eli tuotot vähennettyinä kuluilla. Rahoituskuluja ei tarvitse laskelmassa huomioida.</t>
        </r>
        <r>
          <rPr>
            <b/>
            <sz val="10"/>
            <color indexed="81"/>
            <rFont val="Tahoma"/>
            <family val="2"/>
          </rPr>
          <t xml:space="preserve"> Sijoita investoinnin aikaansaamat tuotot ja kulut vuodessa ilman arvonlisäveroa. </t>
        </r>
        <r>
          <rPr>
            <sz val="10"/>
            <color indexed="81"/>
            <rFont val="Tahoma"/>
            <family val="2"/>
          </rPr>
          <t>Jos arvonlisäveroa ei voida vähentää merkitään hinnat arvonlisäverollisena.</t>
        </r>
      </text>
    </comment>
    <comment ref="E18" authorId="0" shapeId="0" xr:uid="{E8014FCE-5965-4D4B-89D0-47DB709566F0}">
      <text>
        <r>
          <rPr>
            <b/>
            <sz val="10"/>
            <color indexed="81"/>
            <rFont val="Tahoma"/>
            <family val="2"/>
          </rPr>
          <t>Kirjoita arvo negatiivisena!</t>
        </r>
        <r>
          <rPr>
            <sz val="10"/>
            <color indexed="81"/>
            <rFont val="Tahoma"/>
            <family val="2"/>
          </rPr>
          <t xml:space="preserve"> Investoinnin eli koneen, laitteen, kiinteistön yms. </t>
        </r>
        <r>
          <rPr>
            <b/>
            <sz val="10"/>
            <color indexed="81"/>
            <rFont val="Tahoma"/>
            <family val="2"/>
          </rPr>
          <t>hinta ilman arvonlisäveroa.</t>
        </r>
        <r>
          <rPr>
            <sz val="10"/>
            <color indexed="81"/>
            <rFont val="Tahoma"/>
            <family val="2"/>
          </rPr>
          <t xml:space="preserve"> Jos investoinnista ei voi tehdä arvonlisäverovähennystä merkitään hinta arvonlisäverollisena.</t>
        </r>
      </text>
    </comment>
    <comment ref="D20" authorId="0" shapeId="0" xr:uid="{DC768D2F-4911-412A-AA24-E019A7C88C19}">
      <text>
        <r>
          <rPr>
            <sz val="10"/>
            <color indexed="81"/>
            <rFont val="Tahoma"/>
            <family val="2"/>
          </rPr>
          <t xml:space="preserve">Investointiin liittyy aina riskejä, joten riskien kasvaessa pitää myös tuottovaatimuksen kasvaa.
</t>
        </r>
        <r>
          <rPr>
            <b/>
            <sz val="10"/>
            <color indexed="81"/>
            <rFont val="Tahoma"/>
            <family val="2"/>
          </rPr>
          <t>ESIMERKKEJÄ TUOTTOVAATIMUSPROSENTEISTA</t>
        </r>
        <r>
          <rPr>
            <sz val="10"/>
            <color indexed="81"/>
            <rFont val="Tahoma"/>
            <family val="2"/>
          </rPr>
          <t xml:space="preserve">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
</t>
        </r>
      </text>
    </comment>
    <comment ref="O22" authorId="0" shapeId="0" xr:uid="{08229A87-A6D7-407E-9389-6841402B7010}">
      <text>
        <r>
          <rPr>
            <sz val="10"/>
            <color indexed="81"/>
            <rFont val="Tahoma"/>
            <family val="2"/>
          </rPr>
          <t>Maksetaan enintään 11 kk/vuosi. Sivukulukerroin sisältää muut työvoimakulut.</t>
        </r>
      </text>
    </comment>
    <comment ref="I23" authorId="0" shapeId="0" xr:uid="{B4547F95-BB28-43C6-8A49-3E98911DCF4F}">
      <text>
        <r>
          <rPr>
            <sz val="10"/>
            <color indexed="81"/>
            <rFont val="Tahoma"/>
            <family val="2"/>
          </rPr>
          <t xml:space="preserve">Ilmoittaa voiton/tappion määrän investoinnin pitoaikana tavoiteltuun tuottoprosenttiin laskettuna. Jos negatiivinen, pienennä tuottoprosenttivaatimusta. </t>
        </r>
      </text>
    </comment>
    <comment ref="O23" authorId="0" shapeId="0" xr:uid="{28CC35FE-D20E-4006-A321-7E7C3BD59F7B}">
      <text>
        <r>
          <rPr>
            <sz val="10"/>
            <color indexed="81"/>
            <rFont val="Tahoma"/>
            <family val="2"/>
          </rPr>
          <t>Palkan sivukulukerroin sisältää pakolliset vakuutusmaksut, työeläkemaksut, sairaanhoitomaksut, lomapalkat, lomakorvaukset yms.</t>
        </r>
      </text>
    </comment>
    <comment ref="D24" authorId="0" shapeId="0" xr:uid="{D5492844-A370-43C9-8DEB-D4EFB3734332}">
      <text>
        <r>
          <rPr>
            <sz val="10"/>
            <color indexed="81"/>
            <rFont val="Tahoma"/>
            <family val="2"/>
          </rPr>
          <t xml:space="preserve">Jos investointi myydään pitoajan päätyttyä, niin lisää jäännösarvo arvonlisäverottomana viimeisen käyttövuoden nettotuottoon. </t>
        </r>
      </text>
    </comment>
    <comment ref="E26" authorId="0" shapeId="0" xr:uid="{ADB6D948-F75C-4E41-89EA-7195F21DE8A3}">
      <text>
        <r>
          <rPr>
            <b/>
            <sz val="10"/>
            <color indexed="81"/>
            <rFont val="Tahoma"/>
            <family val="2"/>
          </rPr>
          <t xml:space="preserve">Nettotuotto tarkoittaa tuottoa vähennettynä kuluilla. </t>
        </r>
        <r>
          <rPr>
            <sz val="10"/>
            <color indexed="81"/>
            <rFont val="Tahoma"/>
            <family val="2"/>
          </rPr>
          <t xml:space="preserve">
Oikealla olevalla NETTOTUOTTALASKELMALLA voit laskea nettotuoton. Merkitse tappiovuodet negatiivisena.
</t>
        </r>
        <r>
          <rPr>
            <b/>
            <sz val="10"/>
            <color indexed="81"/>
            <rFont val="Tahoma"/>
            <family val="2"/>
          </rPr>
          <t>- Vuotuiseen nettotuottoon ei saa tehdä indeksi tai muita hinnankorotuksia.</t>
        </r>
        <r>
          <rPr>
            <sz val="10"/>
            <color indexed="81"/>
            <rFont val="Tahoma"/>
            <family val="2"/>
          </rPr>
          <t xml:space="preserve"> Vuosittaisesta nettotuotosta vähennetään etukäteen tiedettävät isot huollot tai remontit niiltä vuosilta joille ne kohdistuvat. Näistä johtuen voi vuosituotto olla negatiivinen.  </t>
        </r>
      </text>
    </comment>
    <comment ref="O26" authorId="0" shapeId="0" xr:uid="{8E2D4698-DCF3-469C-BE29-F878CA6A6364}">
      <text>
        <r>
          <rPr>
            <sz val="10"/>
            <color indexed="81"/>
            <rFont val="Tahoma"/>
            <family val="2"/>
          </rPr>
          <t>Vain tähän investointiin kohdistuvat kulut!</t>
        </r>
      </text>
    </comment>
    <comment ref="I38" authorId="0" shapeId="0" xr:uid="{281F3440-F4A4-4C7F-8194-0BA71622E847}">
      <text>
        <r>
          <rPr>
            <sz val="10"/>
            <color indexed="81"/>
            <rFont val="Tahoma"/>
            <family val="2"/>
          </rPr>
          <t xml:space="preserve">Annuiteettimenetelmässä on jäännösarvon oltava 0 €. Ilmoittaa laskentakorkokannan ja pitoajan mukaisen vuosituoton. Tulos paranee tavoiteltua tuottoprosenttia pienentämällä. </t>
        </r>
      </text>
    </comment>
    <comment ref="O39" authorId="0" shapeId="0" xr:uid="{FB79BF31-9F77-412D-9506-55E335511287}">
      <text>
        <r>
          <rPr>
            <sz val="10"/>
            <color indexed="81"/>
            <rFont val="Tahoma"/>
            <family val="2"/>
          </rPr>
          <t>Tavanomaisen toimintavuoden nettotuotto, joka merkitään kohtaan Nettotuotto</t>
        </r>
      </text>
    </comment>
    <comment ref="G41" authorId="0" shapeId="0" xr:uid="{BFC5AC57-FFC9-4C09-9980-E7DE56A4D318}">
      <text>
        <r>
          <rPr>
            <sz val="10"/>
            <color indexed="81"/>
            <rFont val="Tahoma"/>
            <family val="2"/>
          </rPr>
          <t xml:space="preserve">Investoinnin takaisinmaksuaika nettotuotolla laskien.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Henri Järvinen</author>
  </authors>
  <commentList>
    <comment ref="C2" authorId="0" shapeId="0" xr:uid="{B833DD58-7D99-47C2-9C54-298FF4325239}">
      <text>
        <r>
          <rPr>
            <sz val="10"/>
            <color indexed="81"/>
            <rFont val="Tahoma"/>
            <family val="2"/>
          </rPr>
          <t xml:space="preserve">Ohjelma laskee investoinnin kannattavuuden eri menetelmillä. 
Laskentaohjelmalla voidaan laskea erilaisten kone- ja  laite sekä kiinteistö investointien kannattavuutta.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oikalla olevalla  nettotuottolaskelmalla. Huomio nettotuotot pitää kohdistua tähän investointiin ei koko yritykseen. Jos nettotuotto on tappiollinen joinakin vuosina merkitse tappio negatiivisenä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text>
    </comment>
    <comment ref="E19" authorId="0" shapeId="0" xr:uid="{9BC8FB49-9959-4F1D-973A-90AADA3064E9}">
      <text>
        <r>
          <rPr>
            <sz val="10"/>
            <color indexed="81"/>
            <rFont val="Tahoma"/>
            <family val="2"/>
          </rPr>
          <t xml:space="preserve">Kirjoita arvo negatiivisena! Investoinnin eli koneen, laitteen, kiinteistön yms. hinta ilman arvonlisäveroa. </t>
        </r>
      </text>
    </comment>
    <comment ref="D21" authorId="0" shapeId="0" xr:uid="{64521F67-3709-4468-A846-61B3D9C52ED0}">
      <text>
        <r>
          <rPr>
            <sz val="10"/>
            <color indexed="81"/>
            <rFont val="Tahoma"/>
            <family val="2"/>
          </rPr>
          <t>TAVOITELTU TUOTTOPROSENTTI TARKOITTAA INVESTOINNILTA VAADITTAVAA TUOTTOA.
ESIMERKKEJÄ TUOTTOVAATIMUSPROSENTEISTA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t>
        </r>
      </text>
    </comment>
    <comment ref="D25" authorId="0" shapeId="0" xr:uid="{12E7F28B-55E1-4FF8-9CB1-8286EF2D6564}">
      <text>
        <r>
          <rPr>
            <sz val="10"/>
            <color indexed="81"/>
            <rFont val="Tahoma"/>
            <family val="2"/>
          </rPr>
          <t xml:space="preserve">Jos investointi myydään pitoajan päätyttyä, niin lisää jäännösarvo arvonlisäverottomana viimeisen käyttövuoden nettotuottoon. </t>
        </r>
      </text>
    </comment>
    <comment ref="J39" authorId="1" shapeId="0" xr:uid="{68E05CE1-C060-4A51-8A64-A18AE03E999B}">
      <text>
        <r>
          <rPr>
            <sz val="10"/>
            <color indexed="81"/>
            <rFont val="Tahoma"/>
            <family val="2"/>
          </rPr>
          <t xml:space="preserve">Annuiteettimenetelmässä on jäännösarvon oltava 0 €. </t>
        </r>
        <r>
          <rPr>
            <b/>
            <sz val="10"/>
            <color indexed="81"/>
            <rFont val="Tahoma"/>
            <family val="2"/>
          </rPr>
          <t>Ilmoittaa laskentakorkokannan ja pitoajan mukaisen vuosituoton.</t>
        </r>
        <r>
          <rPr>
            <sz val="10"/>
            <color indexed="81"/>
            <rFont val="Tahoma"/>
            <family val="2"/>
          </rPr>
          <t xml:space="preserve"> Tulos paranee tavoiteltua tuottoprosenttia pienentämällä. </t>
        </r>
      </text>
    </comment>
    <comment ref="P40" authorId="0" shapeId="0" xr:uid="{7910EF50-5503-4473-BEF0-86D308AE289D}">
      <text>
        <r>
          <rPr>
            <sz val="10"/>
            <color indexed="81"/>
            <rFont val="Tahoma"/>
            <family val="2"/>
          </rPr>
          <t>Kirjoita tämä luku laskentaohjelmaan kohtaan: Nettotuotto 1. vuosi.
Laske tai arvioi muiden vuosien tuotto.</t>
        </r>
      </text>
    </comment>
  </commentList>
</comments>
</file>

<file path=xl/sharedStrings.xml><?xml version="1.0" encoding="utf-8"?>
<sst xmlns="http://schemas.openxmlformats.org/spreadsheetml/2006/main" count="217" uniqueCount="117">
  <si>
    <t>YHTEENSÄ</t>
  </si>
  <si>
    <t xml:space="preserve">  INVESTOINNIN LÄHTÖARVOT</t>
  </si>
  <si>
    <t xml:space="preserve"> - muut kulut</t>
  </si>
  <si>
    <t xml:space="preserve"> - markkinointi</t>
  </si>
  <si>
    <t xml:space="preserve"> - kaluston vuokrat</t>
  </si>
  <si>
    <t xml:space="preserve"> - ATK-kulut, ohjelmat</t>
  </si>
  <si>
    <t xml:space="preserve"> - korjaus, huolto</t>
  </si>
  <si>
    <t xml:space="preserve"> - vuokrat, vastikkeet</t>
  </si>
  <si>
    <t xml:space="preserve"> - lämmitys</t>
  </si>
  <si>
    <t xml:space="preserve"> - korjaus</t>
  </si>
  <si>
    <t xml:space="preserve"> - siivous, vartiointi</t>
  </si>
  <si>
    <t xml:space="preserve"> - palkkakuukaudet</t>
  </si>
  <si>
    <t xml:space="preserve"> - palkkojen sivukulukerroin</t>
  </si>
  <si>
    <t xml:space="preserve"> - esine- yms. vakuutukset</t>
  </si>
  <si>
    <t xml:space="preserve"> - tuotekehitys</t>
  </si>
  <si>
    <t xml:space="preserve"> </t>
  </si>
  <si>
    <t>Jäännösarvo</t>
  </si>
  <si>
    <t>KOKONAISTUOTTO</t>
  </si>
  <si>
    <t>VUOSITUOTTO</t>
  </si>
  <si>
    <t>KORKOTUOTTO</t>
  </si>
  <si>
    <t xml:space="preserve"> vuotta</t>
  </si>
  <si>
    <t xml:space="preserve"> Nettotuotto 10. vuosi</t>
  </si>
  <si>
    <t xml:space="preserve"> Nettotuotto 11. vuosi</t>
  </si>
  <si>
    <t xml:space="preserve"> Nettotuotto 12. vuosi</t>
  </si>
  <si>
    <t xml:space="preserve"> Nettotuotto 14. vuosi</t>
  </si>
  <si>
    <t xml:space="preserve"> Nettotuotto 13. vuosi</t>
  </si>
  <si>
    <t xml:space="preserve"> Nettotuotto 15. vuosi</t>
  </si>
  <si>
    <t xml:space="preserve"> Nettotuotto 16. vuosi</t>
  </si>
  <si>
    <t xml:space="preserve"> Nettotuotto 17. vuosi</t>
  </si>
  <si>
    <t xml:space="preserve"> Nettotuotto 18. vuosi</t>
  </si>
  <si>
    <t xml:space="preserve"> Nettotuotto 19. vuosi</t>
  </si>
  <si>
    <t xml:space="preserve"> Nettotuotto 20. vuosi</t>
  </si>
  <si>
    <t xml:space="preserve"> Nettotuotto 1. vuosi</t>
  </si>
  <si>
    <t xml:space="preserve"> Nettotuotto 2. vuosi</t>
  </si>
  <si>
    <t xml:space="preserve"> Nettotuotto 3. vuosi</t>
  </si>
  <si>
    <t xml:space="preserve"> Nettotuotto 4. vuosi</t>
  </si>
  <si>
    <t xml:space="preserve"> Nettotuotto 5. vuosi</t>
  </si>
  <si>
    <t xml:space="preserve"> Nettotuotto 6. vuosi</t>
  </si>
  <si>
    <t xml:space="preserve"> Nettotuotto 7. vuosi</t>
  </si>
  <si>
    <t xml:space="preserve"> Nettotuotto 8. vuosi</t>
  </si>
  <si>
    <t xml:space="preserve"> Nettotuotto 9. vuosi</t>
  </si>
  <si>
    <t xml:space="preserve"> • Investoinnin laskennallinen tuottoprosentti.</t>
  </si>
  <si>
    <t>Laatija</t>
  </si>
  <si>
    <t>Päiväys</t>
  </si>
  <si>
    <t xml:space="preserve"> euroa</t>
  </si>
  <si>
    <t xml:space="preserve">  </t>
  </si>
  <si>
    <t>Yrityksen nimi</t>
  </si>
  <si>
    <t>NETTOTUOTTOLASKELMA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</si>
  <si>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</si>
  <si>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</si>
  <si>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</si>
  <si>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OHJE</t>
  </si>
  <si>
    <t xml:space="preserve"> 1. Myyntituotot</t>
  </si>
  <si>
    <t xml:space="preserve"> 2. Ainekäyttö</t>
  </si>
  <si>
    <t xml:space="preserve"> 3. Henkilöstökulut</t>
  </si>
  <si>
    <t xml:space="preserve"> 4. Energia, vesi</t>
  </si>
  <si>
    <t xml:space="preserve"> 5. Toimitilakulut</t>
  </si>
  <si>
    <t xml:space="preserve"> 6. Muut toimintakulut</t>
  </si>
  <si>
    <t xml:space="preserve"> • Investoinnin laskennallinen tuotto koko pitoaikana.</t>
  </si>
  <si>
    <t xml:space="preserve"> Nettotuotto 30. vuosi</t>
  </si>
  <si>
    <t xml:space="preserve"> Nettotuotto 29. vuosi</t>
  </si>
  <si>
    <t xml:space="preserve"> Nettotuotto 28. vuosi</t>
  </si>
  <si>
    <t xml:space="preserve"> Nettotuotto 27. vuosi</t>
  </si>
  <si>
    <t xml:space="preserve"> Nettotuotto 26. vuosi</t>
  </si>
  <si>
    <t xml:space="preserve"> Nettotuotto 25. vuosi</t>
  </si>
  <si>
    <t xml:space="preserve"> Nettotuotto 24. vuosi</t>
  </si>
  <si>
    <t xml:space="preserve"> Nettotuotto 23. vuosi</t>
  </si>
  <si>
    <t xml:space="preserve"> Nettotuotto 22. vuosi</t>
  </si>
  <si>
    <t xml:space="preserve"> Nettotuotto 21. vuosi</t>
  </si>
  <si>
    <t>Investoinnin arvo negatiivisena</t>
  </si>
  <si>
    <t>TULOKSET</t>
  </si>
  <si>
    <t>NYKYARVOMENETELMÄ</t>
  </si>
  <si>
    <t>MAKSUAIKA</t>
  </si>
  <si>
    <t>PÄÄOMAN TUOTTOASTEMENETELMÄ</t>
  </si>
  <si>
    <t>KESKIM.TUOTTO</t>
  </si>
  <si>
    <t xml:space="preserve"> • Tuotto investoinnin aikana laskentakorolla laskettuna. </t>
  </si>
  <si>
    <t xml:space="preserve"> • Investoinnin takaisinmaksuaika nettotuotolla laskien.</t>
  </si>
  <si>
    <t xml:space="preserve"> • Ei kerro investoinnin tuotosta.</t>
  </si>
  <si>
    <t xml:space="preserve"> • Laskentamenetelmä huomioi verotusvaikutuksen.</t>
  </si>
  <si>
    <t xml:space="preserve">   vähennetylle pääomalle.</t>
  </si>
  <si>
    <t xml:space="preserve">   eikä investoinnin jäännösarvoa.</t>
  </si>
  <si>
    <t>Pitoaika (vuotta)</t>
  </si>
  <si>
    <t xml:space="preserve"> • Menetelmä ei huomioi rahan arvon heikkenemistä</t>
  </si>
  <si>
    <t xml:space="preserve"> • Investoinnin laskennallinen tuottoprosentti poistoilla</t>
  </si>
  <si>
    <t xml:space="preserve"> • Ei voida laskea, jos investoinnilla on jäännösarvoa.</t>
  </si>
  <si>
    <t>Yritystulkki</t>
  </si>
  <si>
    <t>Lisätietoja</t>
  </si>
  <si>
    <t>Investointi</t>
  </si>
  <si>
    <t>MUISTIINPANOT/OMA LASKELMA</t>
  </si>
  <si>
    <t>Ohje</t>
  </si>
  <si>
    <t>Tavoiteltu tuotto -%</t>
  </si>
  <si>
    <t xml:space="preserve"> • Kertoo euroissa paljonko eroa tavoiteltuun tuotto -%:n.</t>
  </si>
  <si>
    <t>MENOT YHTEENSÄ</t>
  </si>
  <si>
    <t>Liiketilasijoittajat Oy</t>
  </si>
  <si>
    <t xml:space="preserve"> 500 m² x 11  €/m² x 12 kk </t>
  </si>
  <si>
    <t xml:space="preserve"> Kiinteistövakuutus 0,3 % hankintahinnasta = 1500 € + konerikko</t>
  </si>
  <si>
    <t xml:space="preserve"> Kiinteistövero</t>
  </si>
  <si>
    <r>
      <t xml:space="preserve">Rakennutetaan </t>
    </r>
    <r>
      <rPr>
        <b/>
        <sz val="9"/>
        <rFont val="Arial"/>
        <family val="2"/>
      </rPr>
      <t>500 m² liiketilat</t>
    </r>
    <r>
      <rPr>
        <sz val="9"/>
        <rFont val="Arial"/>
        <family val="2"/>
      </rPr>
      <t xml:space="preserve">, jotka vuokrataan </t>
    </r>
    <r>
      <rPr>
        <b/>
        <sz val="9"/>
        <rFont val="Arial"/>
        <family val="2"/>
      </rPr>
      <t>15 vuodeksi vuokrahintaan 11 €/m²</t>
    </r>
    <r>
      <rPr>
        <sz val="9"/>
        <rFont val="Arial"/>
        <family val="2"/>
      </rPr>
      <t xml:space="preserve">. </t>
    </r>
    <r>
      <rPr>
        <b/>
        <sz val="9"/>
        <rFont val="Arial"/>
        <family val="2"/>
      </rPr>
      <t>Investoinnin arvo on 550 000 €</t>
    </r>
    <r>
      <rPr>
        <sz val="9"/>
        <rFont val="Arial"/>
        <family val="2"/>
      </rPr>
      <t>.</t>
    </r>
  </si>
  <si>
    <t xml:space="preserve">Päivitys </t>
  </si>
  <si>
    <t xml:space="preserve">Investointi liiketilaan. </t>
  </si>
  <si>
    <t>veden, jätehuollon, ulkoalueiden hoidon ja vartioinnin.</t>
  </si>
  <si>
    <r>
      <t xml:space="preserve">Sijoitukselle tavoitellaan </t>
    </r>
    <r>
      <rPr>
        <b/>
        <sz val="9"/>
        <rFont val="Arial"/>
        <family val="2"/>
      </rPr>
      <t>7 % tuottoa</t>
    </r>
    <r>
      <rPr>
        <sz val="9"/>
        <rFont val="Arial"/>
        <family val="2"/>
      </rPr>
      <t xml:space="preserve">. Jäännösarvoa arvioidaan olevan 15 vuoden jälkeen 100 000 €. Vuokralainen maksaa sähkön, </t>
    </r>
  </si>
  <si>
    <t xml:space="preserve">   </t>
  </si>
  <si>
    <t>YT14 INVESTOINNIN KANNATTAVUUSLASKELMA</t>
  </si>
  <si>
    <t xml:space="preserve"> - palkat ja luontoisedut/kk</t>
  </si>
  <si>
    <t xml:space="preserve">  • Investoinnin laskennallinen tuottoprosentti </t>
  </si>
  <si>
    <t xml:space="preserve">  • Laskentamenetelmä huomioi verotusvaikutuksen.</t>
  </si>
  <si>
    <t>• Investoinnin laskennallinen tuottoprosentti.</t>
  </si>
  <si>
    <t>ANNUITEETTIMENETELMÄ</t>
  </si>
  <si>
    <t>TAKAISINMAKSUAJAN MENETELMÄ</t>
  </si>
  <si>
    <t>VUODEN NETTOTUOTTO</t>
  </si>
  <si>
    <t>TUOTOT JA KUSTANNUKSET VUODESSA</t>
  </si>
  <si>
    <r>
      <t xml:space="preserve">  </t>
    </r>
    <r>
      <rPr>
        <sz val="9"/>
        <rFont val="Arial"/>
        <family val="2"/>
      </rPr>
      <t xml:space="preserve">  poistoilla vähennetylle pääomalle.</t>
    </r>
  </si>
  <si>
    <t>SISÄISEN KORKOKANNAN MENETELMÄ</t>
  </si>
  <si>
    <t xml:space="preserve"> - atk-kulut, ohjelmat</t>
  </si>
  <si>
    <t xml:space="preserve"> 1. Myyntituotot </t>
  </si>
  <si>
    <t>• Tuotto investoinnin aikana laskentakorolla laskettuna.              • Kertoo rahassa paljonko eroa tavoiteltuun tuotto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</si>
</sst>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
    <numFmt numFmtId="165" formatCode="0.0"/>
    <numFmt numFmtId="166" formatCode="#,##0\ &quot;€&quot;"/>
    <numFmt numFmtId="167" formatCode="#,##0_ ;[Red]\-#,##0\ "/>
    <numFmt numFmtId="168" formatCode="0_ ;[Red]\-0\ "/>
    <numFmt numFmtId="169" formatCode="#,##0.0"/>
    <numFmt numFmtId="170" formatCode="#,##0.0_ ;[Red]\-#,##0.0\ "/>
  </numFmts>
  <fonts count="37">
    <font>
      <sz val="10"/>
      <name val="Arial"/>
    </font>
    <font>
      <sz val="10"/>
      <color theme="1"/>
      <name val="Arial"/>
      <family val="2"/>
    </font>
    <font>
      <sz val="10"/>
      <color theme="1"/>
      <name val="Arial"/>
      <family val="2"/>
    </font>
    <font>
      <b/>
      <sz val="10"/>
      <name val="Arial"/>
      <family val="2"/>
    </font>
    <font>
      <sz val="8"/>
      <name val="Arial"/>
      <family val="2"/>
    </font>
    <font>
      <b/>
      <i/>
      <sz val="8"/>
      <name val="Arial"/>
      <family val="2"/>
    </font>
    <font>
      <sz val="10"/>
      <name val="Arial"/>
      <family val="2"/>
    </font>
    <font>
      <b/>
      <i/>
      <sz val="8"/>
      <color indexed="9"/>
      <name val="Arial"/>
      <family val="2"/>
    </font>
    <font>
      <sz val="10"/>
      <color indexed="9"/>
      <name val="Arial"/>
      <family val="2"/>
    </font>
    <font>
      <sz val="9"/>
      <color indexed="81"/>
      <name val="Tahoma"/>
      <family val="2"/>
    </font>
    <font>
      <sz val="9"/>
      <name val="Arial"/>
      <family val="2"/>
    </font>
    <font>
      <b/>
      <i/>
      <sz val="9"/>
      <name val="Arial"/>
      <family val="2"/>
    </font>
    <font>
      <sz val="9"/>
      <color indexed="8"/>
      <name val="Arial"/>
      <family val="2"/>
    </font>
    <font>
      <b/>
      <sz val="9"/>
      <color indexed="8"/>
      <name val="Arial"/>
      <family val="2"/>
    </font>
    <font>
      <b/>
      <sz val="9"/>
      <name val="Arial"/>
      <family val="2"/>
    </font>
    <font>
      <b/>
      <sz val="8"/>
      <name val="Arial"/>
      <family val="2"/>
    </font>
    <font>
      <b/>
      <i/>
      <sz val="11"/>
      <color rgb="FF000000"/>
      <name val="Arial"/>
      <family val="2"/>
    </font>
    <font>
      <b/>
      <i/>
      <sz val="9"/>
      <color rgb="FF000000"/>
      <name val="Arial"/>
      <family val="2"/>
    </font>
    <font>
      <sz val="8"/>
      <color rgb="FF000000"/>
      <name val="Arial"/>
      <family val="2"/>
    </font>
    <font>
      <sz val="10"/>
      <color indexed="81"/>
      <name val="Tahoma"/>
      <family val="2"/>
    </font>
    <font>
      <b/>
      <sz val="10"/>
      <color indexed="81"/>
      <name val="Tahoma"/>
      <family val="2"/>
    </font>
    <font>
      <b/>
      <sz val="11"/>
      <name val="Arial"/>
      <family val="2"/>
    </font>
    <font>
      <b/>
      <sz val="11"/>
      <color theme="0"/>
      <name val="Arial"/>
      <family val="2"/>
    </font>
    <font>
      <b/>
      <sz val="9"/>
      <color theme="1"/>
      <name val="Arial"/>
      <family val="2"/>
    </font>
    <font>
      <b/>
      <i/>
      <sz val="8"/>
      <color rgb="FF000000"/>
      <name val="Arial"/>
      <family val="2"/>
    </font>
    <font>
      <b/>
      <sz val="9"/>
      <color rgb="FF000000"/>
      <name val="Arial"/>
      <family val="2"/>
    </font>
    <font>
      <b/>
      <sz val="9"/>
      <color theme="0"/>
      <name val="Arial"/>
      <family val="2"/>
    </font>
    <font>
      <b/>
      <sz val="10"/>
      <color theme="1"/>
      <name val="Arial"/>
      <family val="2"/>
    </font>
    <font>
      <sz val="9"/>
      <color theme="1"/>
      <name val="Arial"/>
      <family val="2"/>
    </font>
    <font>
      <b/>
      <sz val="8"/>
      <color theme="1"/>
      <name val="Arial"/>
      <family val="2"/>
    </font>
    <font>
      <b/>
      <sz val="10"/>
      <color rgb="FF000000"/>
      <name val="Arial"/>
      <family val="2"/>
    </font>
    <font>
      <b/>
      <sz val="12"/>
      <color rgb="FF000000"/>
      <name val="Arial"/>
      <family val="2"/>
    </font>
    <font>
      <b/>
      <sz val="10"/>
      <color indexed="8"/>
      <name val="Arial"/>
      <family val="2"/>
    </font>
    <font>
      <sz val="10"/>
      <color indexed="8"/>
      <name val="Arial"/>
      <family val="2"/>
    </font>
    <font>
      <b/>
      <i/>
      <sz val="10"/>
      <name val="Arial"/>
      <family val="2"/>
    </font>
    <font>
      <b/>
      <sz val="10"/>
      <color theme="0"/>
      <name val="Arial"/>
      <family val="2"/>
    </font>
    <font>
      <b/>
      <sz val="9"/>
      <color indexed="81"/>
      <name val="Tahoma"/>
      <family val="2"/>
    </font>
  </fonts>
  <fills count="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C000"/>
        <bgColor indexed="64"/>
      </patternFill>
    </fill>
    <fill>
      <patternFill patternType="solid">
        <fgColor theme="8"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6" fillId="0" borderId="0"/>
  </cellStyleXfs>
  <cellXfs count="337">
    <xf numFmtId="0" fontId="0" fillId="0" borderId="0" xfId="0"/>
    <xf numFmtId="0" fontId="0" fillId="0" borderId="0" xfId="0"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Alignment="1" applyProtection="1">
      <alignment vertical="center"/>
      <protection hidden="1"/>
    </xf>
    <xf numFmtId="0" fontId="10" fillId="0" borderId="0" xfId="0" applyFont="1" applyProtection="1">
      <protection hidden="1"/>
    </xf>
    <xf numFmtId="0" fontId="0" fillId="0" borderId="0" xfId="0" applyProtection="1">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left"/>
      <protection hidden="1"/>
    </xf>
    <xf numFmtId="0" fontId="15" fillId="0" borderId="0" xfId="0" applyFont="1" applyAlignment="1" applyProtection="1">
      <alignment horizontal="right" vertical="top"/>
      <protection hidden="1"/>
    </xf>
    <xf numFmtId="0" fontId="12" fillId="0" borderId="0" xfId="0" applyFont="1" applyAlignment="1" applyProtection="1">
      <alignment horizontal="left" vertical="center"/>
      <protection hidden="1"/>
    </xf>
    <xf numFmtId="0" fontId="12" fillId="2" borderId="0" xfId="0" applyFont="1" applyFill="1" applyAlignment="1" applyProtection="1">
      <alignment vertical="center"/>
      <protection locked="0" hidden="1"/>
    </xf>
    <xf numFmtId="0" fontId="17" fillId="0" borderId="0" xfId="0" applyFont="1" applyAlignment="1" applyProtection="1">
      <alignment horizontal="right" vertical="top"/>
      <protection hidden="1"/>
    </xf>
    <xf numFmtId="0" fontId="5" fillId="0" borderId="0" xfId="0" applyFont="1" applyAlignment="1" applyProtection="1">
      <alignment horizontal="right"/>
      <protection hidden="1"/>
    </xf>
    <xf numFmtId="0" fontId="24" fillId="0" borderId="0" xfId="0" applyFont="1" applyAlignment="1" applyProtection="1">
      <alignment horizontal="left"/>
      <protection hidden="1"/>
    </xf>
    <xf numFmtId="0" fontId="17" fillId="0" borderId="0" xfId="0" applyFont="1" applyAlignment="1" applyProtection="1">
      <alignment horizontal="right" vertical="top" wrapText="1"/>
      <protection hidden="1"/>
    </xf>
    <xf numFmtId="0" fontId="24" fillId="0" borderId="0" xfId="0" applyFont="1" applyAlignment="1" applyProtection="1">
      <alignment horizontal="left" vertical="center" wrapText="1"/>
      <protection hidden="1"/>
    </xf>
    <xf numFmtId="0" fontId="6" fillId="0" borderId="0" xfId="1"/>
    <xf numFmtId="0" fontId="6" fillId="0" borderId="0" xfId="1" applyProtection="1">
      <protection hidden="1"/>
    </xf>
    <xf numFmtId="0" fontId="7" fillId="0" borderId="0" xfId="1" applyFont="1"/>
    <xf numFmtId="0" fontId="8" fillId="0" borderId="0" xfId="1" applyFont="1"/>
    <xf numFmtId="0" fontId="5" fillId="0" borderId="0" xfId="1" applyFont="1" applyAlignment="1">
      <alignment horizontal="right"/>
    </xf>
    <xf numFmtId="0" fontId="16" fillId="0" borderId="0" xfId="1" applyFont="1" applyAlignment="1" applyProtection="1">
      <alignment horizontal="left" vertical="center"/>
      <protection hidden="1"/>
    </xf>
    <xf numFmtId="0" fontId="6" fillId="0" borderId="0" xfId="1" applyAlignment="1" applyProtection="1">
      <alignment vertical="center"/>
      <protection hidden="1"/>
    </xf>
    <xf numFmtId="0" fontId="16" fillId="0" borderId="0" xfId="1" applyFont="1" applyAlignment="1" applyProtection="1">
      <alignment horizontal="left"/>
      <protection hidden="1"/>
    </xf>
    <xf numFmtId="0" fontId="17" fillId="0" borderId="0" xfId="1" applyFont="1" applyAlignment="1" applyProtection="1">
      <alignment horizontal="right" vertical="top"/>
      <protection hidden="1"/>
    </xf>
    <xf numFmtId="0" fontId="15" fillId="0" borderId="0" xfId="1" applyFont="1" applyAlignment="1" applyProtection="1">
      <alignment horizontal="right" vertical="top"/>
      <protection hidden="1"/>
    </xf>
    <xf numFmtId="0" fontId="24" fillId="0" borderId="0" xfId="1" applyFont="1" applyAlignment="1" applyProtection="1">
      <alignment horizontal="left"/>
      <protection hidden="1"/>
    </xf>
    <xf numFmtId="0" fontId="17" fillId="0" borderId="0" xfId="1" applyFont="1" applyAlignment="1" applyProtection="1">
      <alignment horizontal="right" vertical="top" wrapText="1"/>
      <protection hidden="1"/>
    </xf>
    <xf numFmtId="0" fontId="24" fillId="0" borderId="0" xfId="1" applyFont="1" applyAlignment="1" applyProtection="1">
      <alignment horizontal="left" vertical="center" wrapText="1"/>
      <protection hidden="1"/>
    </xf>
    <xf numFmtId="0" fontId="11" fillId="0" borderId="0" xfId="1" applyFont="1" applyProtection="1">
      <protection hidden="1"/>
    </xf>
    <xf numFmtId="0" fontId="14" fillId="0" borderId="0" xfId="1" applyFont="1" applyAlignment="1" applyProtection="1">
      <alignment vertical="center"/>
      <protection hidden="1"/>
    </xf>
    <xf numFmtId="0" fontId="6" fillId="0" borderId="0" xfId="1" applyAlignment="1">
      <alignment vertical="center"/>
    </xf>
    <xf numFmtId="0" fontId="3" fillId="0" borderId="0" xfId="1" applyFont="1" applyProtection="1">
      <protection hidden="1"/>
    </xf>
    <xf numFmtId="168" fontId="14" fillId="2" borderId="4" xfId="1" applyNumberFormat="1" applyFont="1" applyFill="1" applyBorder="1" applyAlignment="1" applyProtection="1">
      <alignment horizontal="center"/>
      <protection locked="0" hidden="1"/>
    </xf>
    <xf numFmtId="168" fontId="23" fillId="3" borderId="5" xfId="1" applyNumberFormat="1" applyFont="1" applyFill="1" applyBorder="1" applyAlignment="1" applyProtection="1">
      <alignment horizontal="center"/>
      <protection hidden="1"/>
    </xf>
    <xf numFmtId="168" fontId="23" fillId="3" borderId="6" xfId="1" applyNumberFormat="1" applyFont="1" applyFill="1" applyBorder="1" applyAlignment="1" applyProtection="1">
      <alignment horizontal="center"/>
      <protection hidden="1"/>
    </xf>
    <xf numFmtId="0" fontId="10" fillId="0" borderId="0" xfId="1" applyFont="1" applyProtection="1">
      <protection hidden="1"/>
    </xf>
    <xf numFmtId="0" fontId="3" fillId="0" borderId="0" xfId="1" applyFont="1" applyAlignment="1" applyProtection="1">
      <alignment horizontal="left" vertical="top"/>
      <protection hidden="1"/>
    </xf>
    <xf numFmtId="0" fontId="4" fillId="0" borderId="0" xfId="1" applyFont="1"/>
    <xf numFmtId="0" fontId="15" fillId="0" borderId="0" xfId="1" applyFont="1" applyProtection="1">
      <protection hidden="1"/>
    </xf>
    <xf numFmtId="0" fontId="10" fillId="2" borderId="0" xfId="0" applyFont="1" applyFill="1" applyAlignment="1" applyProtection="1">
      <alignment vertical="center"/>
      <protection locked="0"/>
    </xf>
    <xf numFmtId="0" fontId="6" fillId="0" borderId="0" xfId="0" applyFont="1" applyProtection="1">
      <protection hidden="1"/>
    </xf>
    <xf numFmtId="0" fontId="24" fillId="0" borderId="0" xfId="1" applyFont="1" applyAlignment="1" applyProtection="1">
      <alignment horizontal="right" vertical="top" wrapText="1"/>
      <protection hidden="1"/>
    </xf>
    <xf numFmtId="0" fontId="3" fillId="7" borderId="0" xfId="1" applyFont="1" applyFill="1" applyAlignment="1" applyProtection="1">
      <alignment horizontal="center" vertical="center"/>
      <protection locked="0"/>
    </xf>
    <xf numFmtId="0" fontId="3" fillId="0" borderId="0" xfId="1" applyFont="1" applyAlignment="1" applyProtection="1">
      <alignment horizontal="center" vertical="center"/>
      <protection locked="0"/>
    </xf>
    <xf numFmtId="0" fontId="22" fillId="0" borderId="0" xfId="1" applyFont="1" applyAlignment="1" applyProtection="1">
      <alignment horizontal="center" vertical="center"/>
      <protection hidden="1"/>
    </xf>
    <xf numFmtId="0" fontId="10" fillId="0" borderId="0" xfId="1" applyFont="1" applyAlignment="1" applyProtection="1">
      <alignment vertical="center"/>
      <protection hidden="1"/>
    </xf>
    <xf numFmtId="0" fontId="14" fillId="0" borderId="0" xfId="1" applyFont="1" applyAlignment="1" applyProtection="1">
      <alignment horizontal="left"/>
      <protection hidden="1"/>
    </xf>
    <xf numFmtId="0" fontId="3" fillId="0" borderId="0" xfId="1" applyFont="1" applyAlignment="1" applyProtection="1">
      <alignment horizontal="right"/>
      <protection hidden="1"/>
    </xf>
    <xf numFmtId="166" fontId="3" fillId="0" borderId="0" xfId="1" applyNumberFormat="1" applyFont="1" applyAlignment="1" applyProtection="1">
      <alignment horizontal="right"/>
      <protection hidden="1"/>
    </xf>
    <xf numFmtId="168" fontId="23" fillId="3" borderId="12" xfId="1" applyNumberFormat="1" applyFont="1" applyFill="1" applyBorder="1" applyAlignment="1" applyProtection="1">
      <alignment horizontal="center"/>
      <protection hidden="1"/>
    </xf>
    <xf numFmtId="166" fontId="14" fillId="2" borderId="3" xfId="1" applyNumberFormat="1" applyFont="1" applyFill="1" applyBorder="1" applyAlignment="1" applyProtection="1">
      <alignment horizontal="center" vertical="center"/>
      <protection locked="0"/>
    </xf>
    <xf numFmtId="166" fontId="3" fillId="4" borderId="2" xfId="1" applyNumberFormat="1" applyFont="1" applyFill="1" applyBorder="1" applyAlignment="1" applyProtection="1">
      <alignment horizontal="center" vertical="center"/>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center" vertical="center"/>
      <protection hidden="1"/>
    </xf>
    <xf numFmtId="0" fontId="10" fillId="0" borderId="0" xfId="1" applyFont="1" applyAlignment="1" applyProtection="1">
      <alignment horizontal="left" vertical="center"/>
      <protection hidden="1"/>
    </xf>
    <xf numFmtId="164" fontId="14" fillId="0" borderId="0" xfId="1" applyNumberFormat="1" applyFont="1" applyAlignment="1" applyProtection="1">
      <alignment horizontal="center" vertical="center"/>
      <protection hidden="1"/>
    </xf>
    <xf numFmtId="0" fontId="21" fillId="0" borderId="0" xfId="1" applyFont="1" applyAlignment="1" applyProtection="1">
      <alignment horizontal="left" vertical="center"/>
      <protection hidden="1"/>
    </xf>
    <xf numFmtId="0" fontId="10" fillId="0" borderId="0" xfId="1" applyFont="1" applyAlignment="1">
      <alignment vertical="center"/>
    </xf>
    <xf numFmtId="0" fontId="21" fillId="0" borderId="0" xfId="1" applyFont="1" applyAlignment="1" applyProtection="1">
      <alignment horizontal="left"/>
      <protection hidden="1"/>
    </xf>
    <xf numFmtId="0" fontId="14" fillId="0" borderId="0" xfId="1" applyFont="1" applyAlignment="1" applyProtection="1">
      <alignment horizontal="left" vertical="center" wrapText="1"/>
      <protection hidden="1"/>
    </xf>
    <xf numFmtId="0" fontId="26" fillId="0" borderId="0" xfId="1" applyFont="1" applyAlignment="1" applyProtection="1">
      <alignment horizontal="left" vertical="center" wrapText="1"/>
      <protection hidden="1"/>
    </xf>
    <xf numFmtId="0" fontId="6" fillId="0" borderId="0" xfId="1" applyAlignment="1" applyProtection="1">
      <alignment horizontal="left" vertical="center"/>
      <protection hidden="1"/>
    </xf>
    <xf numFmtId="0" fontId="10" fillId="0" borderId="0" xfId="0" applyFont="1" applyAlignment="1" applyProtection="1">
      <alignment vertical="center"/>
      <protection locked="0"/>
    </xf>
    <xf numFmtId="0" fontId="0" fillId="0" borderId="0" xfId="0" applyAlignment="1" applyProtection="1">
      <alignment vertical="center"/>
      <protection locked="0"/>
    </xf>
    <xf numFmtId="0" fontId="14" fillId="0" borderId="0" xfId="1" applyFont="1" applyAlignment="1" applyProtection="1">
      <alignment horizontal="right" vertical="center"/>
      <protection hidden="1"/>
    </xf>
    <xf numFmtId="0" fontId="14" fillId="0" borderId="0" xfId="1" applyFont="1" applyAlignment="1" applyProtection="1">
      <alignment horizontal="left" vertical="top"/>
      <protection hidden="1"/>
    </xf>
    <xf numFmtId="0" fontId="12" fillId="2" borderId="0" xfId="0" applyFont="1" applyFill="1" applyAlignment="1" applyProtection="1">
      <alignment horizontal="left" vertical="center"/>
      <protection locked="0" hidden="1"/>
    </xf>
    <xf numFmtId="0" fontId="10" fillId="0" borderId="0" xfId="0" applyFont="1" applyAlignment="1" applyProtection="1">
      <alignment horizontal="left" vertical="center"/>
      <protection hidden="1"/>
    </xf>
    <xf numFmtId="0" fontId="10" fillId="2" borderId="0" xfId="0" applyFont="1" applyFill="1" applyAlignment="1" applyProtection="1">
      <alignment horizontal="left"/>
      <protection locked="0" hidden="1"/>
    </xf>
    <xf numFmtId="10" fontId="14" fillId="2" borderId="2" xfId="1" applyNumberFormat="1" applyFont="1" applyFill="1" applyBorder="1" applyAlignment="1" applyProtection="1">
      <alignment horizontal="center" vertical="center"/>
      <protection locked="0" hidden="1"/>
    </xf>
    <xf numFmtId="165" fontId="14" fillId="2" borderId="2" xfId="1" applyNumberFormat="1" applyFont="1" applyFill="1" applyBorder="1" applyAlignment="1" applyProtection="1">
      <alignment horizontal="center" vertical="center"/>
      <protection locked="0" hidden="1"/>
    </xf>
    <xf numFmtId="166" fontId="14" fillId="2" borderId="2" xfId="1" applyNumberFormat="1" applyFont="1" applyFill="1" applyBorder="1" applyAlignment="1" applyProtection="1">
      <alignment horizontal="center"/>
      <protection locked="0" hidden="1"/>
    </xf>
    <xf numFmtId="0" fontId="3" fillId="0" borderId="0" xfId="1" applyFont="1"/>
    <xf numFmtId="167" fontId="14" fillId="3" borderId="21" xfId="1" applyNumberFormat="1" applyFont="1" applyFill="1" applyBorder="1" applyAlignment="1">
      <alignment horizontal="center" vertical="center"/>
    </xf>
    <xf numFmtId="168" fontId="23" fillId="0" borderId="0" xfId="1" applyNumberFormat="1" applyFont="1" applyAlignment="1">
      <alignment horizontal="center"/>
    </xf>
    <xf numFmtId="166" fontId="14" fillId="0" borderId="0" xfId="1" applyNumberFormat="1" applyFont="1" applyAlignment="1">
      <alignment horizontal="right"/>
    </xf>
    <xf numFmtId="164" fontId="14" fillId="3" borderId="21" xfId="1" applyNumberFormat="1" applyFont="1" applyFill="1" applyBorder="1" applyAlignment="1">
      <alignment horizontal="center" vertical="center"/>
    </xf>
    <xf numFmtId="170" fontId="14" fillId="3" borderId="21" xfId="1" applyNumberFormat="1" applyFont="1" applyFill="1" applyBorder="1" applyAlignment="1">
      <alignment horizontal="center" vertical="center"/>
    </xf>
    <xf numFmtId="166" fontId="3" fillId="0" borderId="0" xfId="1" applyNumberFormat="1" applyFont="1" applyAlignment="1">
      <alignment horizontal="right"/>
    </xf>
    <xf numFmtId="164" fontId="14" fillId="3" borderId="2" xfId="1" applyNumberFormat="1" applyFont="1" applyFill="1" applyBorder="1" applyAlignment="1">
      <alignment horizontal="center" vertical="center"/>
    </xf>
    <xf numFmtId="0" fontId="3" fillId="0" borderId="0" xfId="1" applyFont="1" applyAlignment="1">
      <alignment horizontal="right"/>
    </xf>
    <xf numFmtId="14" fontId="14" fillId="0" borderId="0" xfId="1" applyNumberFormat="1" applyFont="1" applyAlignment="1">
      <alignment horizontal="left" vertical="center"/>
    </xf>
    <xf numFmtId="0" fontId="24" fillId="0" borderId="0" xfId="1" applyFont="1" applyAlignment="1" applyProtection="1">
      <alignment horizontal="center" vertical="top"/>
      <protection hidden="1"/>
    </xf>
    <xf numFmtId="166" fontId="5" fillId="0" borderId="0" xfId="1" applyNumberFormat="1" applyFont="1" applyAlignment="1">
      <alignment horizontal="left"/>
    </xf>
    <xf numFmtId="0" fontId="10" fillId="2" borderId="16" xfId="0" applyFont="1" applyFill="1" applyBorder="1" applyAlignment="1" applyProtection="1">
      <alignment vertical="center"/>
      <protection locked="0"/>
    </xf>
    <xf numFmtId="0" fontId="10" fillId="2" borderId="17" xfId="0" applyFont="1" applyFill="1" applyBorder="1" applyAlignment="1" applyProtection="1">
      <alignment vertical="center"/>
      <protection locked="0"/>
    </xf>
    <xf numFmtId="0" fontId="10" fillId="2" borderId="18" xfId="0" applyFont="1" applyFill="1" applyBorder="1" applyAlignment="1" applyProtection="1">
      <alignment vertical="center"/>
      <protection locked="0"/>
    </xf>
    <xf numFmtId="0" fontId="10" fillId="2" borderId="19" xfId="0" applyFont="1" applyFill="1" applyBorder="1" applyAlignment="1" applyProtection="1">
      <alignment vertical="center"/>
      <protection locked="0"/>
    </xf>
    <xf numFmtId="0" fontId="10" fillId="2" borderId="20" xfId="0" applyFont="1" applyFill="1" applyBorder="1" applyAlignment="1" applyProtection="1">
      <alignment vertical="center"/>
      <protection locked="0"/>
    </xf>
    <xf numFmtId="0" fontId="13" fillId="0" borderId="16" xfId="0" applyFont="1" applyBorder="1" applyAlignment="1" applyProtection="1">
      <alignment vertical="center"/>
      <protection hidden="1"/>
    </xf>
    <xf numFmtId="0" fontId="12" fillId="0" borderId="16" xfId="0" applyFont="1" applyBorder="1" applyAlignment="1" applyProtection="1">
      <alignment horizontal="left" vertical="center"/>
      <protection hidden="1"/>
    </xf>
    <xf numFmtId="0" fontId="14" fillId="0" borderId="16" xfId="0" applyFont="1" applyBorder="1" applyProtection="1">
      <protection hidden="1"/>
    </xf>
    <xf numFmtId="0" fontId="12" fillId="2" borderId="16" xfId="0" applyFont="1" applyFill="1" applyBorder="1" applyAlignment="1" applyProtection="1">
      <alignment horizontal="left" vertical="center"/>
      <protection locked="0" hidden="1"/>
    </xf>
    <xf numFmtId="0" fontId="10" fillId="0" borderId="16" xfId="0" applyFont="1" applyBorder="1" applyAlignment="1" applyProtection="1">
      <alignment vertical="center"/>
      <protection hidden="1"/>
    </xf>
    <xf numFmtId="14" fontId="14" fillId="0" borderId="1" xfId="0" applyNumberFormat="1" applyFont="1" applyBorder="1" applyAlignment="1" applyProtection="1">
      <alignment horizontal="left" vertical="center"/>
      <protection hidden="1"/>
    </xf>
    <xf numFmtId="0" fontId="10" fillId="2" borderId="16" xfId="0" applyFont="1" applyFill="1" applyBorder="1" applyAlignment="1" applyProtection="1">
      <alignment horizontal="left"/>
      <protection locked="0" hidden="1"/>
    </xf>
    <xf numFmtId="0" fontId="14" fillId="0" borderId="0" xfId="0" applyFont="1" applyAlignment="1" applyProtection="1">
      <alignment horizontal="center" vertical="center"/>
      <protection hidden="1"/>
    </xf>
    <xf numFmtId="3" fontId="10" fillId="2" borderId="22" xfId="0" applyNumberFormat="1" applyFont="1" applyFill="1" applyBorder="1" applyAlignment="1" applyProtection="1">
      <alignment horizontal="center" vertical="center"/>
      <protection locked="0"/>
    </xf>
    <xf numFmtId="3" fontId="10" fillId="0" borderId="22" xfId="0" applyNumberFormat="1" applyFont="1" applyBorder="1" applyAlignment="1">
      <alignment horizontal="center" vertical="center"/>
    </xf>
    <xf numFmtId="169" fontId="10" fillId="2" borderId="22" xfId="0" applyNumberFormat="1" applyFont="1" applyFill="1" applyBorder="1" applyAlignment="1" applyProtection="1">
      <alignment horizontal="center" vertical="center"/>
      <protection locked="0"/>
    </xf>
    <xf numFmtId="4" fontId="10" fillId="2" borderId="22" xfId="0" applyNumberFormat="1" applyFont="1" applyFill="1" applyBorder="1" applyAlignment="1" applyProtection="1">
      <alignment horizontal="center" vertical="center"/>
      <protection locked="0"/>
    </xf>
    <xf numFmtId="3" fontId="10" fillId="3" borderId="22" xfId="0" applyNumberFormat="1" applyFont="1" applyFill="1" applyBorder="1" applyAlignment="1">
      <alignment horizontal="center" vertical="center"/>
    </xf>
    <xf numFmtId="0" fontId="5" fillId="0" borderId="0" xfId="1" applyFont="1"/>
    <xf numFmtId="166" fontId="3" fillId="2" borderId="2" xfId="1" applyNumberFormat="1" applyFont="1" applyFill="1" applyBorder="1" applyAlignment="1" applyProtection="1">
      <alignment horizontal="center" vertical="center"/>
      <protection locked="0"/>
    </xf>
    <xf numFmtId="14" fontId="14" fillId="0" borderId="0" xfId="1" applyNumberFormat="1" applyFont="1" applyAlignment="1" applyProtection="1">
      <alignment horizontal="left" vertical="center"/>
      <protection hidden="1"/>
    </xf>
    <xf numFmtId="0" fontId="15" fillId="0" borderId="0" xfId="1" applyFont="1" applyAlignment="1" applyProtection="1">
      <alignment horizontal="center" vertical="top"/>
      <protection hidden="1"/>
    </xf>
    <xf numFmtId="0" fontId="10" fillId="0" borderId="0" xfId="1" applyFont="1" applyAlignment="1" applyProtection="1">
      <alignment horizontal="left"/>
      <protection hidden="1"/>
    </xf>
    <xf numFmtId="0" fontId="6" fillId="0" borderId="0" xfId="1" applyAlignment="1" applyProtection="1">
      <alignment horizontal="left"/>
      <protection hidden="1"/>
    </xf>
    <xf numFmtId="0" fontId="11" fillId="0" borderId="0" xfId="1" applyFont="1" applyAlignment="1" applyProtection="1">
      <alignment horizontal="left"/>
      <protection hidden="1"/>
    </xf>
    <xf numFmtId="0" fontId="15" fillId="0" borderId="0" xfId="1" applyFont="1" applyAlignment="1" applyProtection="1">
      <alignment horizontal="right"/>
      <protection hidden="1"/>
    </xf>
    <xf numFmtId="0" fontId="14" fillId="0" borderId="0" xfId="1" applyFont="1" applyProtection="1">
      <protection hidden="1"/>
    </xf>
    <xf numFmtId="170" fontId="14" fillId="0" borderId="0" xfId="1" applyNumberFormat="1" applyFont="1" applyAlignment="1" applyProtection="1">
      <alignment horizontal="center" vertical="center"/>
      <protection hidden="1"/>
    </xf>
    <xf numFmtId="0" fontId="33" fillId="0" borderId="0" xfId="0" applyFont="1" applyAlignment="1" applyProtection="1">
      <alignment vertical="center"/>
      <protection hidden="1"/>
    </xf>
    <xf numFmtId="0" fontId="33" fillId="0" borderId="0" xfId="0" applyFont="1" applyAlignment="1" applyProtection="1">
      <alignment horizontal="left" vertical="center"/>
      <protection hidden="1"/>
    </xf>
    <xf numFmtId="167" fontId="3" fillId="3" borderId="21" xfId="1" applyNumberFormat="1" applyFont="1" applyFill="1" applyBorder="1" applyAlignment="1">
      <alignment horizontal="center" vertical="center"/>
    </xf>
    <xf numFmtId="168" fontId="27" fillId="0" borderId="0" xfId="1" applyNumberFormat="1" applyFont="1" applyAlignment="1">
      <alignment horizontal="center"/>
    </xf>
    <xf numFmtId="166" fontId="3" fillId="2" borderId="3" xfId="1" applyNumberFormat="1" applyFont="1" applyFill="1" applyBorder="1" applyAlignment="1" applyProtection="1">
      <alignment horizontal="center" vertical="center"/>
      <protection locked="0"/>
    </xf>
    <xf numFmtId="168" fontId="27" fillId="3" borderId="5" xfId="1" applyNumberFormat="1" applyFont="1" applyFill="1" applyBorder="1" applyAlignment="1" applyProtection="1">
      <alignment horizontal="center"/>
      <protection hidden="1"/>
    </xf>
    <xf numFmtId="164" fontId="3" fillId="3" borderId="21" xfId="1" applyNumberFormat="1" applyFont="1" applyFill="1" applyBorder="1" applyAlignment="1">
      <alignment horizontal="center" vertical="center"/>
    </xf>
    <xf numFmtId="0" fontId="34" fillId="0" borderId="0" xfId="1" applyFont="1"/>
    <xf numFmtId="168" fontId="27" fillId="3" borderId="6" xfId="1" applyNumberFormat="1" applyFont="1" applyFill="1" applyBorder="1" applyAlignment="1" applyProtection="1">
      <alignment horizontal="center"/>
      <protection hidden="1"/>
    </xf>
    <xf numFmtId="170" fontId="3" fillId="3" borderId="21" xfId="1" applyNumberFormat="1" applyFont="1" applyFill="1" applyBorder="1" applyAlignment="1">
      <alignment horizontal="center" vertical="center"/>
    </xf>
    <xf numFmtId="168" fontId="27" fillId="3" borderId="12" xfId="1" applyNumberFormat="1" applyFont="1" applyFill="1" applyBorder="1" applyAlignment="1" applyProtection="1">
      <alignment horizontal="center"/>
      <protection hidden="1"/>
    </xf>
    <xf numFmtId="14" fontId="3" fillId="2" borderId="0" xfId="1" applyNumberFormat="1" applyFont="1" applyFill="1" applyAlignment="1" applyProtection="1">
      <alignment horizontal="left"/>
      <protection locked="0"/>
    </xf>
    <xf numFmtId="3" fontId="14" fillId="3" borderId="23" xfId="0" applyNumberFormat="1" applyFont="1" applyFill="1" applyBorder="1" applyAlignment="1">
      <alignment horizontal="center"/>
    </xf>
    <xf numFmtId="3" fontId="14" fillId="8" borderId="21" xfId="0" applyNumberFormat="1" applyFont="1" applyFill="1" applyBorder="1" applyAlignment="1">
      <alignment horizontal="center" vertical="center"/>
    </xf>
    <xf numFmtId="166" fontId="3" fillId="3" borderId="17" xfId="1" applyNumberFormat="1" applyFont="1" applyFill="1" applyBorder="1" applyAlignment="1">
      <alignment horizontal="right"/>
    </xf>
    <xf numFmtId="166" fontId="3" fillId="3" borderId="17" xfId="1" applyNumberFormat="1" applyFont="1" applyFill="1" applyBorder="1" applyAlignment="1">
      <alignment horizontal="left"/>
    </xf>
    <xf numFmtId="168" fontId="27" fillId="3" borderId="18" xfId="1" applyNumberFormat="1" applyFont="1" applyFill="1" applyBorder="1" applyAlignment="1">
      <alignment horizontal="center"/>
    </xf>
    <xf numFmtId="166" fontId="3" fillId="3" borderId="20" xfId="1" applyNumberFormat="1" applyFont="1" applyFill="1" applyBorder="1" applyAlignment="1">
      <alignment horizontal="right"/>
    </xf>
    <xf numFmtId="0" fontId="3" fillId="3" borderId="0" xfId="1" applyFont="1" applyFill="1" applyAlignment="1">
      <alignment horizontal="right"/>
    </xf>
    <xf numFmtId="0" fontId="6" fillId="3" borderId="18" xfId="1" applyFill="1" applyBorder="1"/>
    <xf numFmtId="0" fontId="3" fillId="3" borderId="19" xfId="1" applyFont="1" applyFill="1" applyBorder="1" applyAlignment="1">
      <alignment horizontal="right"/>
    </xf>
    <xf numFmtId="168" fontId="2" fillId="3" borderId="16" xfId="1" applyNumberFormat="1" applyFont="1" applyFill="1" applyBorder="1" applyAlignment="1">
      <alignment vertical="center" wrapText="1"/>
    </xf>
    <xf numFmtId="168" fontId="2" fillId="3" borderId="0" xfId="1" applyNumberFormat="1" applyFont="1" applyFill="1" applyAlignment="1">
      <alignment vertical="center" wrapText="1"/>
    </xf>
    <xf numFmtId="168" fontId="2" fillId="3" borderId="17" xfId="1" applyNumberFormat="1" applyFont="1" applyFill="1" applyBorder="1" applyAlignment="1">
      <alignment vertical="center" wrapText="1"/>
    </xf>
    <xf numFmtId="168" fontId="23" fillId="3" borderId="16" xfId="1" applyNumberFormat="1" applyFont="1" applyFill="1" applyBorder="1" applyAlignment="1">
      <alignment horizontal="center"/>
    </xf>
    <xf numFmtId="0" fontId="14" fillId="3" borderId="0" xfId="1" applyFont="1" applyFill="1" applyAlignment="1">
      <alignment horizontal="left" vertical="center"/>
    </xf>
    <xf numFmtId="166" fontId="14" fillId="3" borderId="17" xfId="1" applyNumberFormat="1" applyFont="1" applyFill="1" applyBorder="1" applyAlignment="1">
      <alignment horizontal="right"/>
    </xf>
    <xf numFmtId="166" fontId="14" fillId="3" borderId="17" xfId="1" applyNumberFormat="1" applyFont="1" applyFill="1" applyBorder="1" applyAlignment="1">
      <alignment horizontal="left"/>
    </xf>
    <xf numFmtId="168" fontId="23" fillId="3" borderId="18" xfId="1" applyNumberFormat="1" applyFont="1" applyFill="1" applyBorder="1" applyAlignment="1">
      <alignment horizontal="center"/>
    </xf>
    <xf numFmtId="166" fontId="14" fillId="3" borderId="20" xfId="1" applyNumberFormat="1" applyFont="1" applyFill="1" applyBorder="1" applyAlignment="1">
      <alignment horizontal="right"/>
    </xf>
    <xf numFmtId="168" fontId="28" fillId="3" borderId="16" xfId="1" applyNumberFormat="1" applyFont="1" applyFill="1" applyBorder="1" applyAlignment="1">
      <alignment horizontal="left"/>
    </xf>
    <xf numFmtId="0" fontId="10" fillId="3" borderId="0" xfId="1" applyFont="1" applyFill="1" applyAlignment="1">
      <alignment horizontal="left" vertical="center"/>
    </xf>
    <xf numFmtId="166" fontId="10"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0" fontId="6" fillId="3" borderId="16" xfId="1" applyFill="1" applyBorder="1"/>
    <xf numFmtId="0" fontId="6" fillId="2" borderId="10" xfId="0" applyFont="1" applyFill="1" applyBorder="1" applyAlignment="1" applyProtection="1">
      <alignment vertical="center"/>
      <protection locked="0"/>
    </xf>
    <xf numFmtId="0" fontId="10" fillId="2" borderId="16" xfId="0" applyFont="1" applyFill="1" applyBorder="1" applyAlignment="1" applyProtection="1">
      <alignment horizontal="left" vertical="center"/>
      <protection locked="0" hidden="1"/>
    </xf>
    <xf numFmtId="0" fontId="10" fillId="2" borderId="0" xfId="0" applyFont="1" applyFill="1" applyAlignment="1" applyProtection="1">
      <alignment horizontal="left" vertical="center"/>
      <protection locked="0" hidden="1"/>
    </xf>
    <xf numFmtId="0" fontId="32" fillId="0" borderId="7" xfId="0" applyFont="1" applyBorder="1" applyAlignment="1" applyProtection="1">
      <alignment vertical="center"/>
      <protection hidden="1"/>
    </xf>
    <xf numFmtId="0" fontId="6" fillId="0" borderId="8" xfId="0" applyFont="1" applyBorder="1" applyAlignment="1" applyProtection="1">
      <alignment vertical="center"/>
      <protection hidden="1"/>
    </xf>
    <xf numFmtId="0" fontId="6" fillId="0" borderId="8" xfId="0" applyFont="1" applyBorder="1" applyProtection="1">
      <protection hidden="1"/>
    </xf>
    <xf numFmtId="3" fontId="6" fillId="2" borderId="2" xfId="0" applyNumberFormat="1" applyFont="1" applyFill="1" applyBorder="1" applyAlignment="1" applyProtection="1">
      <alignment horizontal="center" vertical="center"/>
      <protection locked="0"/>
    </xf>
    <xf numFmtId="0" fontId="32" fillId="0" borderId="10" xfId="0" applyFont="1" applyBorder="1" applyAlignment="1" applyProtection="1">
      <alignment vertical="center"/>
      <protection hidden="1"/>
    </xf>
    <xf numFmtId="3" fontId="6" fillId="0" borderId="2" xfId="0" applyNumberFormat="1" applyFont="1" applyBorder="1" applyAlignment="1">
      <alignment horizontal="center" vertical="center"/>
    </xf>
    <xf numFmtId="0" fontId="33" fillId="0" borderId="10" xfId="0" applyFont="1" applyBorder="1" applyAlignment="1" applyProtection="1">
      <alignment horizontal="left" vertical="center"/>
      <protection hidden="1"/>
    </xf>
    <xf numFmtId="169" fontId="6" fillId="2" borderId="2" xfId="0" applyNumberFormat="1" applyFont="1" applyFill="1" applyBorder="1" applyAlignment="1" applyProtection="1">
      <alignment horizontal="center" vertical="center"/>
      <protection locked="0"/>
    </xf>
    <xf numFmtId="4" fontId="6" fillId="2" borderId="2" xfId="0" applyNumberFormat="1" applyFont="1" applyFill="1" applyBorder="1" applyAlignment="1" applyProtection="1">
      <alignment horizontal="center" vertical="center"/>
      <protection locked="0"/>
    </xf>
    <xf numFmtId="0" fontId="3" fillId="0" borderId="10" xfId="0" applyFont="1" applyBorder="1" applyProtection="1">
      <protection hidden="1"/>
    </xf>
    <xf numFmtId="3" fontId="6" fillId="3" borderId="2" xfId="0" applyNumberFormat="1" applyFont="1" applyFill="1" applyBorder="1" applyAlignment="1">
      <alignment horizontal="center" vertical="center"/>
    </xf>
    <xf numFmtId="0" fontId="6" fillId="0" borderId="10" xfId="0" applyFont="1" applyBorder="1" applyAlignment="1" applyProtection="1">
      <alignment vertical="center"/>
      <protection hidden="1"/>
    </xf>
    <xf numFmtId="3" fontId="3" fillId="3" borderId="24" xfId="0" applyNumberFormat="1" applyFont="1" applyFill="1" applyBorder="1" applyAlignment="1">
      <alignment horizontal="center"/>
    </xf>
    <xf numFmtId="0" fontId="6" fillId="0" borderId="0" xfId="0" applyFont="1" applyAlignment="1">
      <alignment vertical="center"/>
    </xf>
    <xf numFmtId="0" fontId="6" fillId="2" borderId="7" xfId="0" applyFont="1" applyFill="1" applyBorder="1" applyAlignment="1" applyProtection="1">
      <alignment vertical="center"/>
      <protection locked="0"/>
    </xf>
    <xf numFmtId="0" fontId="13" fillId="0" borderId="25" xfId="0" applyFont="1" applyBorder="1" applyAlignment="1" applyProtection="1">
      <alignment vertical="center"/>
      <protection hidden="1"/>
    </xf>
    <xf numFmtId="0" fontId="10" fillId="0" borderId="8" xfId="0" applyFont="1" applyBorder="1" applyAlignment="1" applyProtection="1">
      <alignment vertical="center"/>
      <protection hidden="1"/>
    </xf>
    <xf numFmtId="0" fontId="0" fillId="0" borderId="8" xfId="0" applyBorder="1" applyProtection="1">
      <protection hidden="1"/>
    </xf>
    <xf numFmtId="0" fontId="10" fillId="2" borderId="25" xfId="0" applyFont="1" applyFill="1" applyBorder="1" applyAlignment="1" applyProtection="1">
      <alignment vertical="center"/>
      <protection locked="0"/>
    </xf>
    <xf numFmtId="0" fontId="10" fillId="2" borderId="8" xfId="0" applyFont="1" applyFill="1" applyBorder="1" applyAlignment="1" applyProtection="1">
      <alignment vertical="center"/>
      <protection locked="0"/>
    </xf>
    <xf numFmtId="0" fontId="10" fillId="2" borderId="26" xfId="0" applyFont="1" applyFill="1" applyBorder="1" applyAlignment="1" applyProtection="1">
      <alignment vertical="center"/>
      <protection locked="0"/>
    </xf>
    <xf numFmtId="0" fontId="5" fillId="0" borderId="0" xfId="0" applyFont="1" applyProtection="1">
      <protection hidden="1"/>
    </xf>
    <xf numFmtId="14" fontId="3" fillId="0" borderId="1" xfId="0" applyNumberFormat="1" applyFont="1" applyBorder="1" applyAlignment="1" applyProtection="1">
      <alignment horizontal="left" vertical="center"/>
      <protection hidden="1"/>
    </xf>
    <xf numFmtId="14" fontId="3" fillId="0" borderId="0" xfId="0" applyNumberFormat="1" applyFont="1" applyAlignment="1" applyProtection="1">
      <alignment horizontal="center" vertical="center"/>
      <protection hidden="1"/>
    </xf>
    <xf numFmtId="3" fontId="3" fillId="5" borderId="21" xfId="0" applyNumberFormat="1" applyFont="1" applyFill="1" applyBorder="1" applyAlignment="1">
      <alignment horizontal="center" vertical="center"/>
    </xf>
    <xf numFmtId="14" fontId="14" fillId="0" borderId="0" xfId="1" applyNumberFormat="1" applyFont="1" applyAlignment="1" applyProtection="1">
      <alignment horizontal="left"/>
      <protection locked="0"/>
    </xf>
    <xf numFmtId="0" fontId="6" fillId="2" borderId="0" xfId="0" applyFont="1" applyFill="1" applyAlignment="1" applyProtection="1">
      <alignment horizontal="left" vertical="center"/>
      <protection locked="0"/>
    </xf>
    <xf numFmtId="0" fontId="6" fillId="3" borderId="16" xfId="1" applyFill="1" applyBorder="1" applyAlignment="1">
      <alignment horizontal="left" vertical="center" wrapText="1" indent="1"/>
    </xf>
    <xf numFmtId="0" fontId="6" fillId="3" borderId="0" xfId="1" applyFill="1" applyAlignment="1">
      <alignment horizontal="left" vertical="center" wrapText="1" indent="1"/>
    </xf>
    <xf numFmtId="0" fontId="6" fillId="3" borderId="17" xfId="1" applyFill="1" applyBorder="1" applyAlignment="1">
      <alignment horizontal="left" vertical="center" wrapText="1" indent="1"/>
    </xf>
    <xf numFmtId="0" fontId="6" fillId="2" borderId="10" xfId="1" applyFill="1" applyBorder="1" applyAlignment="1" applyProtection="1">
      <alignment vertical="center"/>
      <protection locked="0"/>
    </xf>
    <xf numFmtId="0" fontId="6" fillId="2" borderId="0" xfId="1" applyFill="1" applyAlignment="1" applyProtection="1">
      <alignment vertical="center"/>
      <protection locked="0"/>
    </xf>
    <xf numFmtId="10" fontId="3" fillId="2" borderId="2" xfId="1" applyNumberFormat="1" applyFont="1" applyFill="1" applyBorder="1" applyAlignment="1" applyProtection="1">
      <alignment horizontal="center" vertical="center"/>
      <protection locked="0"/>
    </xf>
    <xf numFmtId="165" fontId="3" fillId="2" borderId="2" xfId="1" applyNumberFormat="1" applyFont="1" applyFill="1" applyBorder="1" applyAlignment="1" applyProtection="1">
      <alignment horizontal="center" vertical="center"/>
      <protection locked="0"/>
    </xf>
    <xf numFmtId="166" fontId="3" fillId="2" borderId="2" xfId="1" applyNumberFormat="1" applyFont="1" applyFill="1" applyBorder="1" applyAlignment="1" applyProtection="1">
      <alignment horizontal="center"/>
      <protection locked="0"/>
    </xf>
    <xf numFmtId="168" fontId="3" fillId="2" borderId="4" xfId="1" applyNumberFormat="1" applyFont="1" applyFill="1" applyBorder="1" applyAlignment="1" applyProtection="1">
      <alignment horizontal="center"/>
      <protection locked="0"/>
    </xf>
    <xf numFmtId="0" fontId="6" fillId="2" borderId="10" xfId="0" applyFont="1" applyFill="1" applyBorder="1" applyAlignment="1" applyProtection="1">
      <alignment horizontal="left" vertical="center"/>
      <protection locked="0"/>
    </xf>
    <xf numFmtId="0" fontId="6" fillId="2" borderId="10" xfId="0" applyFont="1" applyFill="1" applyBorder="1" applyAlignment="1" applyProtection="1">
      <alignment horizontal="left"/>
      <protection locked="0"/>
    </xf>
    <xf numFmtId="0" fontId="6" fillId="2" borderId="0" xfId="0" applyFont="1" applyFill="1" applyAlignment="1" applyProtection="1">
      <alignment horizontal="left"/>
      <protection locked="0"/>
    </xf>
    <xf numFmtId="0" fontId="33" fillId="2" borderId="10" xfId="0" applyFont="1" applyFill="1" applyBorder="1" applyAlignment="1" applyProtection="1">
      <alignment horizontal="left" vertical="center"/>
      <protection locked="0"/>
    </xf>
    <xf numFmtId="0" fontId="33" fillId="2" borderId="0" xfId="0" applyFont="1" applyFill="1" applyAlignment="1" applyProtection="1">
      <alignment horizontal="left" vertical="center"/>
      <protection locked="0"/>
    </xf>
    <xf numFmtId="0" fontId="33" fillId="2" borderId="0" xfId="0" applyFont="1" applyFill="1" applyAlignment="1" applyProtection="1">
      <alignment vertical="center"/>
      <protection locked="0"/>
    </xf>
    <xf numFmtId="168" fontId="28" fillId="3" borderId="16" xfId="1" applyNumberFormat="1" applyFont="1" applyFill="1" applyBorder="1" applyAlignment="1">
      <alignment horizontal="left" indent="1"/>
    </xf>
    <xf numFmtId="168" fontId="23" fillId="3" borderId="16" xfId="1" applyNumberFormat="1" applyFont="1" applyFill="1" applyBorder="1" applyAlignment="1">
      <alignment horizontal="left" indent="1"/>
    </xf>
    <xf numFmtId="166" fontId="3" fillId="0" borderId="2" xfId="1" applyNumberFormat="1" applyFont="1" applyBorder="1" applyAlignment="1" applyProtection="1">
      <alignment horizontal="center" vertical="center"/>
      <protection hidden="1"/>
    </xf>
    <xf numFmtId="0" fontId="31" fillId="0" borderId="0" xfId="1" applyFont="1" applyAlignment="1" applyProtection="1">
      <alignment horizontal="center" vertical="top" wrapText="1"/>
      <protection hidden="1"/>
    </xf>
    <xf numFmtId="0" fontId="30" fillId="0" borderId="0" xfId="1" applyFont="1" applyAlignment="1" applyProtection="1">
      <alignment horizontal="center" vertical="top" wrapText="1"/>
      <protection hidden="1"/>
    </xf>
    <xf numFmtId="0" fontId="24" fillId="0" borderId="0" xfId="1" applyFont="1" applyAlignment="1" applyProtection="1">
      <alignment horizontal="right" vertical="top"/>
      <protection hidden="1"/>
    </xf>
    <xf numFmtId="0" fontId="6" fillId="2" borderId="0" xfId="1" applyFill="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168" fontId="1" fillId="3" borderId="5" xfId="1" applyNumberFormat="1" applyFont="1" applyFill="1" applyBorder="1" applyAlignment="1" applyProtection="1">
      <alignment horizontal="center"/>
      <protection hidden="1"/>
    </xf>
    <xf numFmtId="168" fontId="1" fillId="3" borderId="6" xfId="1" applyNumberFormat="1" applyFont="1" applyFill="1" applyBorder="1" applyAlignment="1" applyProtection="1">
      <alignment horizontal="center"/>
      <protection hidden="1"/>
    </xf>
    <xf numFmtId="168" fontId="28" fillId="3" borderId="5" xfId="1" applyNumberFormat="1" applyFont="1" applyFill="1" applyBorder="1" applyAlignment="1" applyProtection="1">
      <alignment horizontal="center"/>
      <protection hidden="1"/>
    </xf>
    <xf numFmtId="168" fontId="28" fillId="3" borderId="6" xfId="1" applyNumberFormat="1" applyFont="1" applyFill="1" applyBorder="1" applyAlignment="1" applyProtection="1">
      <alignment horizontal="center"/>
      <protection hidden="1"/>
    </xf>
    <xf numFmtId="0" fontId="6" fillId="2" borderId="0" xfId="0" applyFont="1" applyFill="1" applyAlignment="1" applyProtection="1">
      <alignment vertical="center"/>
      <protection locked="0"/>
    </xf>
    <xf numFmtId="0" fontId="35" fillId="6" borderId="0" xfId="0" applyFont="1" applyFill="1" applyAlignment="1" applyProtection="1">
      <alignment horizontal="center" vertical="center"/>
      <protection hidden="1"/>
    </xf>
    <xf numFmtId="0" fontId="10" fillId="0" borderId="0" xfId="1" applyFont="1" applyAlignment="1" applyProtection="1">
      <alignment horizontal="left" vertical="top"/>
      <protection hidden="1"/>
    </xf>
    <xf numFmtId="0" fontId="3" fillId="5" borderId="13" xfId="1" applyFont="1" applyFill="1" applyBorder="1" applyAlignment="1">
      <alignment horizontal="center" vertical="center"/>
    </xf>
    <xf numFmtId="0" fontId="3" fillId="5" borderId="14" xfId="1" applyFont="1" applyFill="1" applyBorder="1" applyAlignment="1">
      <alignment horizontal="center" vertical="center"/>
    </xf>
    <xf numFmtId="0" fontId="3" fillId="5" borderId="15" xfId="1" applyFont="1" applyFill="1" applyBorder="1" applyAlignment="1">
      <alignment horizontal="center" vertical="center"/>
    </xf>
    <xf numFmtId="0" fontId="3" fillId="5" borderId="16" xfId="1" applyFont="1" applyFill="1" applyBorder="1" applyAlignment="1">
      <alignment horizontal="center" vertical="center"/>
    </xf>
    <xf numFmtId="0" fontId="3" fillId="5" borderId="0" xfId="1" applyFont="1" applyFill="1" applyAlignment="1">
      <alignment horizontal="center" vertical="center"/>
    </xf>
    <xf numFmtId="0" fontId="3" fillId="5" borderId="17" xfId="1" applyFont="1" applyFill="1" applyBorder="1" applyAlignment="1">
      <alignment horizontal="center" vertical="center"/>
    </xf>
    <xf numFmtId="168" fontId="27" fillId="5" borderId="13" xfId="1" applyNumberFormat="1" applyFont="1" applyFill="1" applyBorder="1" applyAlignment="1">
      <alignment horizontal="center" vertical="center"/>
    </xf>
    <xf numFmtId="168" fontId="27" fillId="5" borderId="14" xfId="1" applyNumberFormat="1" applyFont="1" applyFill="1" applyBorder="1" applyAlignment="1">
      <alignment horizontal="center" vertical="center"/>
    </xf>
    <xf numFmtId="168" fontId="27" fillId="5" borderId="15" xfId="1" applyNumberFormat="1" applyFont="1" applyFill="1" applyBorder="1" applyAlignment="1">
      <alignment horizontal="center" vertical="center"/>
    </xf>
    <xf numFmtId="168" fontId="27" fillId="5" borderId="16" xfId="1" applyNumberFormat="1" applyFont="1" applyFill="1" applyBorder="1" applyAlignment="1">
      <alignment horizontal="center" vertical="center"/>
    </xf>
    <xf numFmtId="168" fontId="27" fillId="5" borderId="0" xfId="1" applyNumberFormat="1" applyFont="1" applyFill="1" applyAlignment="1">
      <alignment horizontal="center" vertical="center"/>
    </xf>
    <xf numFmtId="168" fontId="27" fillId="5" borderId="17" xfId="1" applyNumberFormat="1" applyFont="1" applyFill="1" applyBorder="1" applyAlignment="1">
      <alignment horizontal="center" vertical="center"/>
    </xf>
    <xf numFmtId="168" fontId="10" fillId="3" borderId="16" xfId="1" applyNumberFormat="1" applyFont="1" applyFill="1" applyBorder="1" applyAlignment="1">
      <alignment horizontal="left" vertical="center" wrapText="1" indent="1"/>
    </xf>
    <xf numFmtId="168" fontId="6" fillId="3" borderId="0" xfId="1" applyNumberFormat="1" applyFill="1" applyAlignment="1">
      <alignment horizontal="left" vertical="center" wrapText="1" indent="1"/>
    </xf>
    <xf numFmtId="168" fontId="6" fillId="3" borderId="17" xfId="1" applyNumberFormat="1" applyFill="1" applyBorder="1" applyAlignment="1">
      <alignment horizontal="left" vertical="center" wrapText="1" indent="1"/>
    </xf>
    <xf numFmtId="168" fontId="6" fillId="3" borderId="16" xfId="1" applyNumberFormat="1" applyFill="1" applyBorder="1" applyAlignment="1">
      <alignment horizontal="left" vertical="center" wrapText="1" indent="1"/>
    </xf>
    <xf numFmtId="0" fontId="6" fillId="5" borderId="12" xfId="1" applyFill="1" applyBorder="1" applyAlignment="1" applyProtection="1">
      <alignment horizontal="left" vertical="center"/>
      <protection hidden="1"/>
    </xf>
    <xf numFmtId="0" fontId="6" fillId="5" borderId="3" xfId="1" applyFill="1" applyBorder="1" applyAlignment="1" applyProtection="1">
      <alignment horizontal="left" vertical="center"/>
      <protection hidden="1"/>
    </xf>
    <xf numFmtId="0" fontId="35" fillId="6" borderId="0" xfId="1" applyFont="1" applyFill="1" applyAlignment="1" applyProtection="1">
      <alignment horizontal="center" vertical="center"/>
      <protection hidden="1"/>
    </xf>
    <xf numFmtId="0" fontId="3" fillId="5" borderId="0" xfId="1" applyFont="1" applyFill="1" applyAlignment="1" applyProtection="1">
      <alignment horizontal="center" vertical="center"/>
      <protection hidden="1"/>
    </xf>
    <xf numFmtId="0" fontId="3" fillId="5" borderId="0" xfId="1" applyFont="1" applyFill="1" applyAlignment="1" applyProtection="1">
      <alignment horizontal="right" vertical="center" indent="1"/>
      <protection hidden="1"/>
    </xf>
    <xf numFmtId="0" fontId="3" fillId="3" borderId="19" xfId="1" applyFont="1" applyFill="1" applyBorder="1" applyAlignment="1">
      <alignment horizontal="left" vertical="center"/>
    </xf>
    <xf numFmtId="0" fontId="3" fillId="0" borderId="0" xfId="1" applyFont="1" applyAlignment="1">
      <alignment horizontal="left" vertical="center"/>
    </xf>
    <xf numFmtId="168" fontId="28" fillId="3" borderId="16" xfId="1" applyNumberFormat="1" applyFont="1" applyFill="1" applyBorder="1" applyAlignment="1">
      <alignment horizontal="left" vertical="center" indent="1"/>
    </xf>
    <xf numFmtId="168" fontId="2" fillId="3" borderId="0" xfId="1" applyNumberFormat="1" applyFont="1" applyFill="1" applyAlignment="1">
      <alignment horizontal="left" vertical="center" indent="1"/>
    </xf>
    <xf numFmtId="168" fontId="2" fillId="3" borderId="17" xfId="1" applyNumberFormat="1" applyFont="1" applyFill="1" applyBorder="1" applyAlignment="1">
      <alignment horizontal="left" vertical="center" indent="1"/>
    </xf>
    <xf numFmtId="168" fontId="2" fillId="3" borderId="16" xfId="1" applyNumberFormat="1" applyFont="1" applyFill="1" applyBorder="1" applyAlignment="1">
      <alignment horizontal="left" vertical="center" indent="1"/>
    </xf>
    <xf numFmtId="0" fontId="3" fillId="5" borderId="0" xfId="1" applyFont="1" applyFill="1" applyAlignment="1">
      <alignment horizontal="center"/>
    </xf>
    <xf numFmtId="0" fontId="14" fillId="3" borderId="0" xfId="1" applyFont="1" applyFill="1" applyAlignment="1">
      <alignment horizontal="left" vertical="center"/>
    </xf>
    <xf numFmtId="0" fontId="5" fillId="2" borderId="0" xfId="1" applyFont="1" applyFill="1" applyAlignment="1" applyProtection="1">
      <alignment horizontal="left" vertical="center"/>
      <protection locked="0"/>
    </xf>
    <xf numFmtId="0" fontId="3" fillId="5" borderId="12" xfId="1" applyFont="1" applyFill="1" applyBorder="1" applyAlignment="1" applyProtection="1">
      <alignment horizontal="left" vertical="center"/>
      <protection hidden="1"/>
    </xf>
    <xf numFmtId="0" fontId="3" fillId="5" borderId="3" xfId="1" applyFont="1" applyFill="1" applyBorder="1" applyAlignment="1" applyProtection="1">
      <alignment horizontal="left" vertical="center"/>
      <protection hidden="1"/>
    </xf>
    <xf numFmtId="168" fontId="27" fillId="3" borderId="16" xfId="1" applyNumberFormat="1" applyFont="1" applyFill="1" applyBorder="1" applyAlignment="1">
      <alignment horizontal="center"/>
    </xf>
    <xf numFmtId="168" fontId="27" fillId="3" borderId="0" xfId="1" applyNumberFormat="1" applyFont="1" applyFill="1" applyAlignment="1">
      <alignment horizontal="center"/>
    </xf>
    <xf numFmtId="168" fontId="27" fillId="3" borderId="16" xfId="1" applyNumberFormat="1" applyFont="1" applyFill="1" applyBorder="1" applyAlignment="1">
      <alignment horizontal="right" indent="1"/>
    </xf>
    <xf numFmtId="168" fontId="27" fillId="3" borderId="0" xfId="1" applyNumberFormat="1" applyFont="1" applyFill="1" applyAlignment="1">
      <alignment horizontal="right" indent="1"/>
    </xf>
    <xf numFmtId="0" fontId="15" fillId="0" borderId="0" xfId="0" applyFont="1" applyAlignment="1" applyProtection="1">
      <alignment horizontal="right" wrapText="1"/>
      <protection hidden="1"/>
    </xf>
    <xf numFmtId="0" fontId="24" fillId="0" borderId="0" xfId="0" applyFont="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5" fillId="0" borderId="0" xfId="0" applyFont="1" applyAlignment="1" applyProtection="1">
      <alignment horizontal="left" wrapText="1"/>
      <protection hidden="1"/>
    </xf>
    <xf numFmtId="0" fontId="6" fillId="0" borderId="0" xfId="0" applyFont="1" applyAlignment="1">
      <alignment horizontal="left"/>
    </xf>
    <xf numFmtId="0" fontId="3" fillId="2" borderId="1" xfId="1" applyFont="1" applyFill="1" applyBorder="1" applyAlignment="1" applyProtection="1">
      <alignment horizontal="left" vertical="center"/>
      <protection locked="0"/>
    </xf>
    <xf numFmtId="0" fontId="5" fillId="0" borderId="0" xfId="1" applyFont="1" applyAlignment="1" applyProtection="1">
      <alignment horizontal="left" wrapText="1"/>
      <protection hidden="1"/>
    </xf>
    <xf numFmtId="0" fontId="6" fillId="0" borderId="0" xfId="0" applyFont="1" applyAlignment="1" applyProtection="1">
      <alignment horizontal="left"/>
      <protection hidden="1"/>
    </xf>
    <xf numFmtId="0" fontId="24" fillId="0" borderId="0" xfId="1" applyFont="1" applyAlignment="1" applyProtection="1">
      <alignment horizontal="left" vertical="center"/>
      <protection hidden="1"/>
    </xf>
    <xf numFmtId="0" fontId="24" fillId="0" borderId="0" xfId="0" applyFont="1" applyAlignment="1" applyProtection="1">
      <alignment horizontal="right" vertical="center" wrapText="1"/>
      <protection hidden="1"/>
    </xf>
    <xf numFmtId="0" fontId="24" fillId="0" borderId="0" xfId="1" applyFont="1" applyAlignment="1" applyProtection="1">
      <alignment horizontal="right"/>
      <protection hidden="1"/>
    </xf>
    <xf numFmtId="0" fontId="30" fillId="0" borderId="0" xfId="1" applyFont="1" applyAlignment="1" applyProtection="1">
      <alignment horizontal="left" vertical="top" wrapText="1"/>
      <protection hidden="1"/>
    </xf>
    <xf numFmtId="0" fontId="6" fillId="2" borderId="7" xfId="1" applyFill="1" applyBorder="1" applyAlignment="1" applyProtection="1">
      <alignment horizontal="left" vertical="top" wrapText="1"/>
      <protection locked="0"/>
    </xf>
    <xf numFmtId="0" fontId="6" fillId="2" borderId="8" xfId="1" applyFill="1" applyBorder="1" applyAlignment="1" applyProtection="1">
      <alignment horizontal="left" vertical="top" wrapText="1"/>
      <protection locked="0"/>
    </xf>
    <xf numFmtId="0" fontId="6" fillId="2" borderId="10" xfId="1" applyFill="1" applyBorder="1" applyAlignment="1" applyProtection="1">
      <alignment horizontal="left" vertical="top" wrapText="1"/>
      <protection locked="0"/>
    </xf>
    <xf numFmtId="0" fontId="6" fillId="2" borderId="0" xfId="1" applyFill="1" applyAlignment="1" applyProtection="1">
      <alignment horizontal="left" vertical="top" wrapText="1"/>
      <protection locked="0"/>
    </xf>
    <xf numFmtId="0" fontId="14" fillId="0" borderId="0" xfId="1" applyFont="1" applyAlignment="1" applyProtection="1">
      <alignment horizontal="center"/>
      <protection hidden="1"/>
    </xf>
    <xf numFmtId="0" fontId="18" fillId="0" borderId="0" xfId="1" applyFont="1" applyAlignment="1">
      <alignment horizontal="left" vertical="center"/>
    </xf>
    <xf numFmtId="0" fontId="15" fillId="0" borderId="0" xfId="1" applyFont="1" applyAlignment="1" applyProtection="1">
      <alignment horizontal="right" vertical="center"/>
      <protection hidden="1"/>
    </xf>
    <xf numFmtId="0" fontId="14" fillId="0" borderId="0" xfId="1" applyFont="1" applyAlignment="1" applyProtection="1">
      <alignment horizontal="left"/>
      <protection hidden="1"/>
    </xf>
    <xf numFmtId="0" fontId="10" fillId="0" borderId="0" xfId="1" applyFont="1" applyAlignment="1">
      <alignment horizontal="left"/>
    </xf>
    <xf numFmtId="0" fontId="25" fillId="0" borderId="0" xfId="1" applyFont="1" applyAlignment="1" applyProtection="1">
      <alignment horizontal="left" vertical="top" wrapText="1"/>
      <protection hidden="1"/>
    </xf>
    <xf numFmtId="0" fontId="10" fillId="0" borderId="0" xfId="1" applyFont="1" applyAlignment="1" applyProtection="1">
      <alignment horizontal="left"/>
      <protection hidden="1"/>
    </xf>
    <xf numFmtId="0" fontId="21" fillId="0" borderId="0" xfId="1" applyFont="1" applyAlignment="1" applyProtection="1">
      <alignment horizontal="left" vertical="center"/>
      <protection hidden="1"/>
    </xf>
    <xf numFmtId="0" fontId="14" fillId="0" borderId="0" xfId="1" applyFont="1" applyAlignment="1" applyProtection="1">
      <alignment horizontal="right" vertical="center" indent="1"/>
      <protection hidden="1"/>
    </xf>
    <xf numFmtId="168" fontId="28" fillId="3" borderId="16" xfId="1" applyNumberFormat="1" applyFont="1" applyFill="1" applyBorder="1" applyAlignment="1">
      <alignment horizontal="left" indent="1"/>
    </xf>
    <xf numFmtId="168" fontId="28" fillId="3" borderId="0" xfId="1" applyNumberFormat="1" applyFont="1" applyFill="1" applyAlignment="1">
      <alignment horizontal="left" indent="1"/>
    </xf>
    <xf numFmtId="168" fontId="28" fillId="3" borderId="17" xfId="1" applyNumberFormat="1" applyFont="1" applyFill="1" applyBorder="1" applyAlignment="1">
      <alignment horizontal="left" indent="1"/>
    </xf>
    <xf numFmtId="168" fontId="27" fillId="3" borderId="17" xfId="1" applyNumberFormat="1" applyFont="1" applyFill="1" applyBorder="1" applyAlignment="1">
      <alignment horizontal="right" indent="1"/>
    </xf>
    <xf numFmtId="168" fontId="23" fillId="3" borderId="16" xfId="1" applyNumberFormat="1" applyFont="1" applyFill="1" applyBorder="1" applyAlignment="1">
      <alignment horizontal="left" indent="1"/>
    </xf>
    <xf numFmtId="168" fontId="23" fillId="3" borderId="0" xfId="1" applyNumberFormat="1" applyFont="1" applyFill="1" applyAlignment="1">
      <alignment horizontal="left" indent="1"/>
    </xf>
    <xf numFmtId="168" fontId="23" fillId="3" borderId="17" xfId="1" applyNumberFormat="1" applyFont="1" applyFill="1" applyBorder="1" applyAlignment="1">
      <alignment horizontal="left" indent="1"/>
    </xf>
    <xf numFmtId="0" fontId="3" fillId="0" borderId="10" xfId="0" applyFont="1" applyBorder="1" applyAlignment="1" applyProtection="1">
      <alignment horizontal="left" vertical="center" indent="1"/>
      <protection hidden="1"/>
    </xf>
    <xf numFmtId="0" fontId="3" fillId="0" borderId="0" xfId="0" applyFont="1" applyAlignment="1" applyProtection="1">
      <alignment horizontal="left" vertical="center" indent="1"/>
      <protection hidden="1"/>
    </xf>
    <xf numFmtId="0" fontId="3" fillId="0" borderId="11" xfId="0" applyFont="1" applyBorder="1" applyAlignment="1" applyProtection="1">
      <alignment horizontal="left" vertical="center" indent="1"/>
      <protection hidden="1"/>
    </xf>
    <xf numFmtId="0" fontId="32" fillId="0" borderId="6" xfId="0" applyFont="1" applyBorder="1" applyAlignment="1" applyProtection="1">
      <alignment horizontal="left" vertical="center" indent="1"/>
      <protection hidden="1"/>
    </xf>
    <xf numFmtId="0" fontId="32" fillId="0" borderId="1" xfId="0" applyFont="1" applyBorder="1" applyAlignment="1" applyProtection="1">
      <alignment horizontal="left" vertical="center" indent="1"/>
      <protection hidden="1"/>
    </xf>
    <xf numFmtId="0" fontId="6" fillId="2" borderId="0" xfId="1" applyFill="1" applyAlignment="1" applyProtection="1">
      <alignment vertical="center"/>
      <protection locked="0"/>
    </xf>
    <xf numFmtId="0" fontId="3" fillId="0" borderId="0" xfId="1" applyFont="1" applyAlignment="1">
      <alignment horizontal="right"/>
    </xf>
    <xf numFmtId="0" fontId="6" fillId="3" borderId="0" xfId="1" applyFill="1" applyAlignment="1">
      <alignment horizontal="left" vertical="center" wrapText="1" indent="1"/>
    </xf>
    <xf numFmtId="0" fontId="10" fillId="3" borderId="16" xfId="1" applyFont="1" applyFill="1" applyBorder="1" applyAlignment="1">
      <alignment horizontal="left" vertical="center" wrapText="1" indent="1"/>
    </xf>
    <xf numFmtId="0" fontId="6" fillId="3" borderId="17" xfId="1" applyFill="1" applyBorder="1" applyAlignment="1">
      <alignment horizontal="left" vertical="center" wrapText="1" indent="1"/>
    </xf>
    <xf numFmtId="0" fontId="6" fillId="3" borderId="16" xfId="1" applyFill="1" applyBorder="1" applyAlignment="1">
      <alignment horizontal="left" vertical="center" wrapText="1" indent="1"/>
    </xf>
    <xf numFmtId="0" fontId="3" fillId="0" borderId="8" xfId="1" applyFont="1" applyBorder="1" applyAlignment="1" applyProtection="1">
      <alignment horizontal="right"/>
      <protection hidden="1"/>
    </xf>
    <xf numFmtId="0" fontId="3" fillId="0" borderId="9" xfId="1" applyFont="1" applyBorder="1" applyAlignment="1" applyProtection="1">
      <alignment horizontal="right"/>
      <protection hidden="1"/>
    </xf>
    <xf numFmtId="0" fontId="3" fillId="3" borderId="16" xfId="1" applyFont="1" applyFill="1" applyBorder="1" applyAlignment="1">
      <alignment horizontal="right" indent="1"/>
    </xf>
    <xf numFmtId="0" fontId="3" fillId="3" borderId="0" xfId="1" applyFont="1" applyFill="1" applyAlignment="1">
      <alignment horizontal="right" indent="1"/>
    </xf>
    <xf numFmtId="0" fontId="14" fillId="0" borderId="16" xfId="0" applyFont="1" applyBorder="1" applyAlignment="1" applyProtection="1">
      <alignment horizontal="right" vertical="center" indent="1"/>
      <protection hidden="1"/>
    </xf>
    <xf numFmtId="0" fontId="14" fillId="0" borderId="0" xfId="0" applyFont="1" applyAlignment="1" applyProtection="1">
      <alignment horizontal="right" vertical="center" indent="1"/>
      <protection hidden="1"/>
    </xf>
    <xf numFmtId="0" fontId="14" fillId="0" borderId="11" xfId="0" applyFont="1" applyBorder="1" applyAlignment="1" applyProtection="1">
      <alignment horizontal="right" vertical="center" indent="1"/>
      <protection hidden="1"/>
    </xf>
    <xf numFmtId="0" fontId="13" fillId="0" borderId="18" xfId="0" applyFont="1" applyBorder="1" applyAlignment="1" applyProtection="1">
      <alignment horizontal="right" vertical="center" indent="1"/>
      <protection hidden="1"/>
    </xf>
    <xf numFmtId="0" fontId="13" fillId="0" borderId="19" xfId="0" applyFont="1" applyBorder="1" applyAlignment="1" applyProtection="1">
      <alignment horizontal="right" vertical="center" indent="1"/>
      <protection hidden="1"/>
    </xf>
    <xf numFmtId="0" fontId="13" fillId="0" borderId="20" xfId="0" applyFont="1" applyBorder="1" applyAlignment="1" applyProtection="1">
      <alignment horizontal="right" vertical="center" indent="1"/>
      <protection hidden="1"/>
    </xf>
    <xf numFmtId="0" fontId="14" fillId="2" borderId="1" xfId="1" applyFont="1" applyFill="1" applyBorder="1" applyAlignment="1" applyProtection="1">
      <alignment horizontal="left" vertical="center"/>
      <protection locked="0"/>
    </xf>
    <xf numFmtId="0" fontId="14" fillId="0" borderId="1" xfId="0" applyFont="1" applyBorder="1" applyAlignment="1" applyProtection="1">
      <alignment horizontal="left" vertical="center"/>
      <protection hidden="1"/>
    </xf>
    <xf numFmtId="0" fontId="10" fillId="2" borderId="7" xfId="1" applyFont="1" applyFill="1" applyBorder="1" applyAlignment="1" applyProtection="1">
      <alignment horizontal="left" vertical="center"/>
      <protection locked="0"/>
    </xf>
    <xf numFmtId="0" fontId="10" fillId="2" borderId="8" xfId="1" applyFont="1" applyFill="1" applyBorder="1" applyAlignment="1" applyProtection="1">
      <alignment horizontal="left" vertical="center"/>
      <protection locked="0"/>
    </xf>
    <xf numFmtId="0" fontId="24" fillId="0" borderId="0" xfId="1" applyFont="1" applyAlignment="1" applyProtection="1">
      <alignment horizontal="right" vertical="center" indent="1"/>
      <protection hidden="1"/>
    </xf>
    <xf numFmtId="0" fontId="10" fillId="2" borderId="10" xfId="1" applyFont="1" applyFill="1" applyBorder="1" applyAlignment="1" applyProtection="1">
      <alignment horizontal="left" vertical="center"/>
      <protection locked="0"/>
    </xf>
    <xf numFmtId="0" fontId="10" fillId="2" borderId="0" xfId="1" applyFont="1" applyFill="1" applyAlignment="1" applyProtection="1">
      <alignment horizontal="left" vertical="center"/>
      <protection locked="0"/>
    </xf>
    <xf numFmtId="0" fontId="6" fillId="0" borderId="0" xfId="0" applyFont="1" applyAlignment="1" applyProtection="1">
      <alignment horizontal="left" vertical="center"/>
      <protection locked="0"/>
    </xf>
    <xf numFmtId="168" fontId="10" fillId="3" borderId="16" xfId="1" applyNumberFormat="1" applyFont="1" applyFill="1" applyBorder="1" applyAlignment="1">
      <alignment horizontal="left"/>
    </xf>
    <xf numFmtId="168" fontId="10" fillId="3" borderId="0" xfId="1" applyNumberFormat="1" applyFont="1" applyFill="1" applyAlignment="1">
      <alignment horizontal="left"/>
    </xf>
    <xf numFmtId="168" fontId="10" fillId="3" borderId="17" xfId="1" applyNumberFormat="1" applyFont="1" applyFill="1" applyBorder="1" applyAlignment="1">
      <alignment horizontal="left"/>
    </xf>
    <xf numFmtId="168" fontId="28" fillId="3" borderId="16" xfId="1" applyNumberFormat="1" applyFont="1" applyFill="1" applyBorder="1" applyAlignment="1">
      <alignment horizontal="left"/>
    </xf>
    <xf numFmtId="168" fontId="28" fillId="3" borderId="0" xfId="1" applyNumberFormat="1" applyFont="1" applyFill="1" applyAlignment="1">
      <alignment horizontal="left"/>
    </xf>
    <xf numFmtId="168" fontId="28" fillId="3" borderId="17" xfId="1" applyNumberFormat="1" applyFont="1" applyFill="1" applyBorder="1" applyAlignment="1">
      <alignment horizontal="left"/>
    </xf>
    <xf numFmtId="168" fontId="29" fillId="3" borderId="16" xfId="1" applyNumberFormat="1" applyFont="1" applyFill="1" applyBorder="1" applyAlignment="1">
      <alignment horizontal="right" indent="1"/>
    </xf>
    <xf numFmtId="168" fontId="29" fillId="3" borderId="0" xfId="1" applyNumberFormat="1" applyFont="1" applyFill="1" applyAlignment="1">
      <alignment horizontal="right" indent="1"/>
    </xf>
    <xf numFmtId="0" fontId="22" fillId="6" borderId="0" xfId="1" applyFont="1" applyFill="1" applyAlignment="1" applyProtection="1">
      <alignment horizontal="center" vertical="center"/>
      <protection hidden="1"/>
    </xf>
    <xf numFmtId="0" fontId="10" fillId="5" borderId="12" xfId="1" applyFont="1" applyFill="1" applyBorder="1" applyAlignment="1" applyProtection="1">
      <alignment horizontal="left" vertical="center" indent="1"/>
      <protection hidden="1"/>
    </xf>
    <xf numFmtId="0" fontId="10" fillId="5" borderId="3" xfId="1" applyFont="1" applyFill="1" applyBorder="1" applyAlignment="1" applyProtection="1">
      <alignment horizontal="left" vertical="center" indent="1"/>
      <protection hidden="1"/>
    </xf>
    <xf numFmtId="0" fontId="14" fillId="3" borderId="19" xfId="1" applyFont="1" applyFill="1" applyBorder="1" applyAlignment="1">
      <alignment horizontal="left" vertical="center"/>
    </xf>
    <xf numFmtId="0" fontId="14" fillId="0" borderId="0" xfId="1" applyFont="1" applyAlignment="1">
      <alignment horizontal="left" vertical="center"/>
    </xf>
    <xf numFmtId="0" fontId="14" fillId="5" borderId="12" xfId="1" applyFont="1" applyFill="1" applyBorder="1" applyAlignment="1" applyProtection="1">
      <alignment horizontal="left" vertical="center" indent="1"/>
      <protection hidden="1"/>
    </xf>
    <xf numFmtId="0" fontId="14" fillId="5" borderId="3" xfId="1" applyFont="1" applyFill="1" applyBorder="1" applyAlignment="1" applyProtection="1">
      <alignment horizontal="left" vertical="center" indent="1"/>
      <protection hidden="1"/>
    </xf>
    <xf numFmtId="168" fontId="23" fillId="3" borderId="16" xfId="1" applyNumberFormat="1" applyFont="1" applyFill="1" applyBorder="1" applyAlignment="1">
      <alignment horizontal="left"/>
    </xf>
    <xf numFmtId="168" fontId="23" fillId="3" borderId="0" xfId="1" applyNumberFormat="1" applyFont="1" applyFill="1" applyAlignment="1">
      <alignment horizontal="left"/>
    </xf>
    <xf numFmtId="168" fontId="23" fillId="3" borderId="17" xfId="1" applyNumberFormat="1" applyFont="1" applyFill="1" applyBorder="1" applyAlignment="1">
      <alignment horizontal="left"/>
    </xf>
    <xf numFmtId="0" fontId="11" fillId="2" borderId="0" xfId="0" applyFont="1" applyFill="1" applyAlignment="1" applyProtection="1">
      <alignment horizontal="left" vertical="center"/>
      <protection locked="0"/>
    </xf>
    <xf numFmtId="0" fontId="10" fillId="2" borderId="0" xfId="0" applyFont="1" applyFill="1" applyAlignment="1" applyProtection="1">
      <alignment horizontal="left" vertical="center"/>
      <protection locked="0"/>
    </xf>
    <xf numFmtId="0" fontId="6" fillId="2" borderId="0" xfId="1" applyFill="1" applyAlignment="1">
      <alignment horizontal="left" vertical="center"/>
    </xf>
    <xf numFmtId="0" fontId="10" fillId="2" borderId="0" xfId="0" applyFont="1" applyFill="1" applyAlignment="1" applyProtection="1">
      <alignment horizontal="left" vertical="center"/>
      <protection hidden="1"/>
    </xf>
    <xf numFmtId="168" fontId="29" fillId="3" borderId="17" xfId="1" applyNumberFormat="1" applyFont="1" applyFill="1" applyBorder="1" applyAlignment="1">
      <alignment horizontal="right" indent="1"/>
    </xf>
    <xf numFmtId="0" fontId="10" fillId="3" borderId="16" xfId="1" applyFont="1" applyFill="1" applyBorder="1" applyAlignment="1">
      <alignment horizontal="left"/>
    </xf>
    <xf numFmtId="0" fontId="10" fillId="3" borderId="0" xfId="1" applyFont="1" applyFill="1" applyAlignment="1">
      <alignment horizontal="left"/>
    </xf>
    <xf numFmtId="0" fontId="10" fillId="3" borderId="17" xfId="1" applyFont="1" applyFill="1" applyBorder="1" applyAlignment="1">
      <alignment horizontal="left"/>
    </xf>
    <xf numFmtId="0" fontId="3" fillId="0" borderId="8" xfId="1" applyFont="1" applyBorder="1" applyAlignment="1" applyProtection="1">
      <alignment horizontal="right" indent="1"/>
      <protection hidden="1"/>
    </xf>
    <xf numFmtId="0" fontId="3" fillId="0" borderId="9" xfId="1" applyFont="1" applyBorder="1" applyAlignment="1" applyProtection="1">
      <alignment horizontal="right" indent="1"/>
      <protection hidden="1"/>
    </xf>
    <xf numFmtId="0" fontId="15" fillId="3" borderId="16" xfId="1" applyFont="1" applyFill="1" applyBorder="1" applyAlignment="1">
      <alignment horizontal="right" indent="1"/>
    </xf>
    <xf numFmtId="0" fontId="15" fillId="3" borderId="11" xfId="1" applyFont="1" applyFill="1" applyBorder="1" applyAlignment="1">
      <alignment horizontal="right" indent="1"/>
    </xf>
    <xf numFmtId="0" fontId="6" fillId="0" borderId="0" xfId="1" applyAlignment="1" applyProtection="1">
      <alignment horizontal="left"/>
      <protection hidden="1"/>
    </xf>
  </cellXfs>
  <cellStyles count="2">
    <cellStyle name="Normaali" xfId="0" builtinId="0"/>
    <cellStyle name="Normaali 2" xfId="1" xr:uid="{00000000-0005-0000-0000-00000100000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ESIMERKKI!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hyperlink" Target="#LASKENTAOHJ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8</xdr:col>
      <xdr:colOff>669472</xdr:colOff>
      <xdr:row>0</xdr:row>
      <xdr:rowOff>136072</xdr:rowOff>
    </xdr:from>
    <xdr:to>
      <xdr:col>10</xdr:col>
      <xdr:colOff>54429</xdr:colOff>
      <xdr:row>0</xdr:row>
      <xdr:rowOff>435430</xdr:rowOff>
    </xdr:to>
    <xdr:sp macro="" textlink="">
      <xdr:nvSpPr>
        <xdr:cNvPr id="2" name="Suorakulmio: Pyöristetyt kulmat 1">
          <a:hlinkClick xmlns:r="http://schemas.openxmlformats.org/officeDocument/2006/relationships" r:id="rId1"/>
          <a:extLst>
            <a:ext uri="{FF2B5EF4-FFF2-40B4-BE49-F238E27FC236}">
              <a16:creationId xmlns:a16="http://schemas.microsoft.com/office/drawing/2014/main" id="{B2989CA1-9DFC-49DD-B075-BD4ABA303A03}"/>
            </a:ext>
          </a:extLst>
        </xdr:cNvPr>
        <xdr:cNvSpPr/>
      </xdr:nvSpPr>
      <xdr:spPr>
        <a:xfrm>
          <a:off x="5671458" y="136072"/>
          <a:ext cx="1333500" cy="299358"/>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ESIMERKKIIN</a:t>
          </a:r>
        </a:p>
      </xdr:txBody>
    </xdr:sp>
    <xdr:clientData/>
  </xdr:twoCellAnchor>
  <xdr:twoCellAnchor editAs="oneCell">
    <xdr:from>
      <xdr:col>1</xdr:col>
      <xdr:colOff>16327</xdr:colOff>
      <xdr:row>58</xdr:row>
      <xdr:rowOff>103416</xdr:rowOff>
    </xdr:from>
    <xdr:to>
      <xdr:col>2</xdr:col>
      <xdr:colOff>507055</xdr:colOff>
      <xdr:row>60</xdr:row>
      <xdr:rowOff>147394</xdr:rowOff>
    </xdr:to>
    <xdr:pic>
      <xdr:nvPicPr>
        <xdr:cNvPr id="4" name="Kuva 3">
          <a:extLst>
            <a:ext uri="{FF2B5EF4-FFF2-40B4-BE49-F238E27FC236}">
              <a16:creationId xmlns:a16="http://schemas.microsoft.com/office/drawing/2014/main" id="{8BF14BDC-B1A7-4097-F2A7-B17C9114E8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7070" y="10123716"/>
          <a:ext cx="1024128" cy="359664"/>
        </a:xfrm>
        <a:prstGeom prst="rect">
          <a:avLst/>
        </a:prstGeom>
      </xdr:spPr>
    </xdr:pic>
    <xdr:clientData/>
  </xdr:twoCellAnchor>
  <xdr:twoCellAnchor editAs="oneCell">
    <xdr:from>
      <xdr:col>18</xdr:col>
      <xdr:colOff>857722</xdr:colOff>
      <xdr:row>3</xdr:row>
      <xdr:rowOff>27214</xdr:rowOff>
    </xdr:from>
    <xdr:to>
      <xdr:col>19</xdr:col>
      <xdr:colOff>881307</xdr:colOff>
      <xdr:row>5</xdr:row>
      <xdr:rowOff>43542</xdr:rowOff>
    </xdr:to>
    <xdr:pic>
      <xdr:nvPicPr>
        <xdr:cNvPr id="7" name="Kuva 6">
          <a:extLst>
            <a:ext uri="{FF2B5EF4-FFF2-40B4-BE49-F238E27FC236}">
              <a16:creationId xmlns:a16="http://schemas.microsoft.com/office/drawing/2014/main" id="{A069D48D-F9EA-2A48-583F-694C478FC83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359965" y="794657"/>
          <a:ext cx="932542" cy="370114"/>
        </a:xfrm>
        <a:prstGeom prst="rect">
          <a:avLst/>
        </a:prstGeom>
      </xdr:spPr>
    </xdr:pic>
    <xdr:clientData/>
  </xdr:twoCellAnchor>
  <xdr:twoCellAnchor editAs="oneCell">
    <xdr:from>
      <xdr:col>8</xdr:col>
      <xdr:colOff>713014</xdr:colOff>
      <xdr:row>3</xdr:row>
      <xdr:rowOff>43542</xdr:rowOff>
    </xdr:from>
    <xdr:to>
      <xdr:col>9</xdr:col>
      <xdr:colOff>1028700</xdr:colOff>
      <xdr:row>5</xdr:row>
      <xdr:rowOff>100920</xdr:rowOff>
    </xdr:to>
    <xdr:pic>
      <xdr:nvPicPr>
        <xdr:cNvPr id="8" name="Kuva 7">
          <a:extLst>
            <a:ext uri="{FF2B5EF4-FFF2-40B4-BE49-F238E27FC236}">
              <a16:creationId xmlns:a16="http://schemas.microsoft.com/office/drawing/2014/main" id="{7F83AF11-D426-36A4-CC9A-244922857B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715000" y="810985"/>
          <a:ext cx="1213757" cy="4111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166441</xdr:colOff>
      <xdr:row>3</xdr:row>
      <xdr:rowOff>118973</xdr:rowOff>
    </xdr:from>
    <xdr:to>
      <xdr:col>11</xdr:col>
      <xdr:colOff>314326</xdr:colOff>
      <xdr:row>9</xdr:row>
      <xdr:rowOff>147638</xdr:rowOff>
    </xdr:to>
    <xdr:pic>
      <xdr:nvPicPr>
        <xdr:cNvPr id="5" name="Kuva 4">
          <a:extLst>
            <a:ext uri="{FF2B5EF4-FFF2-40B4-BE49-F238E27FC236}">
              <a16:creationId xmlns:a16="http://schemas.microsoft.com/office/drawing/2014/main" id="{52711EA7-F834-495F-8AF4-0D4F919AF8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5141" y="890498"/>
          <a:ext cx="2672010" cy="971640"/>
        </a:xfrm>
        <a:prstGeom prst="rect">
          <a:avLst/>
        </a:prstGeom>
      </xdr:spPr>
    </xdr:pic>
    <xdr:clientData/>
  </xdr:twoCellAnchor>
  <xdr:twoCellAnchor>
    <xdr:from>
      <xdr:col>14</xdr:col>
      <xdr:colOff>614363</xdr:colOff>
      <xdr:row>38</xdr:row>
      <xdr:rowOff>157163</xdr:rowOff>
    </xdr:from>
    <xdr:to>
      <xdr:col>16</xdr:col>
      <xdr:colOff>38100</xdr:colOff>
      <xdr:row>40</xdr:row>
      <xdr:rowOff>42863</xdr:rowOff>
    </xdr:to>
    <xdr:sp macro="" textlink="">
      <xdr:nvSpPr>
        <xdr:cNvPr id="8" name="Suorakulmio: Pyöristetyt kulmat 7">
          <a:extLst>
            <a:ext uri="{FF2B5EF4-FFF2-40B4-BE49-F238E27FC236}">
              <a16:creationId xmlns:a16="http://schemas.microsoft.com/office/drawing/2014/main" id="{09781B4E-F715-4613-9F98-407B535635D1}"/>
            </a:ext>
          </a:extLst>
        </xdr:cNvPr>
        <xdr:cNvSpPr/>
      </xdr:nvSpPr>
      <xdr:spPr>
        <a:xfrm>
          <a:off x="9710738" y="6738938"/>
          <a:ext cx="800100"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4</xdr:col>
      <xdr:colOff>814389</xdr:colOff>
      <xdr:row>26</xdr:row>
      <xdr:rowOff>104776</xdr:rowOff>
    </xdr:from>
    <xdr:to>
      <xdr:col>14</xdr:col>
      <xdr:colOff>628651</xdr:colOff>
      <xdr:row>39</xdr:row>
      <xdr:rowOff>95250</xdr:rowOff>
    </xdr:to>
    <xdr:cxnSp macro="">
      <xdr:nvCxnSpPr>
        <xdr:cNvPr id="10" name="Suora nuoliyhdysviiva 9">
          <a:extLst>
            <a:ext uri="{FF2B5EF4-FFF2-40B4-BE49-F238E27FC236}">
              <a16:creationId xmlns:a16="http://schemas.microsoft.com/office/drawing/2014/main" id="{2D99885B-96F2-4D6D-B942-EF792B83A199}"/>
            </a:ext>
          </a:extLst>
        </xdr:cNvPr>
        <xdr:cNvCxnSpPr/>
      </xdr:nvCxnSpPr>
      <xdr:spPr>
        <a:xfrm flipH="1" flipV="1">
          <a:off x="3386139" y="4800601"/>
          <a:ext cx="6343650" cy="2219324"/>
        </a:xfrm>
        <a:prstGeom prst="straightConnector1">
          <a:avLst/>
        </a:prstGeom>
        <a:ln w="19050">
          <a:solidFill>
            <a:schemeClr val="tx1"/>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509587</xdr:colOff>
      <xdr:row>29</xdr:row>
      <xdr:rowOff>104775</xdr:rowOff>
    </xdr:from>
    <xdr:to>
      <xdr:col>3</xdr:col>
      <xdr:colOff>633412</xdr:colOff>
      <xdr:row>33</xdr:row>
      <xdr:rowOff>152400</xdr:rowOff>
    </xdr:to>
    <xdr:sp macro="" textlink="">
      <xdr:nvSpPr>
        <xdr:cNvPr id="12" name="Kuvaselite: Viiva 11">
          <a:extLst>
            <a:ext uri="{FF2B5EF4-FFF2-40B4-BE49-F238E27FC236}">
              <a16:creationId xmlns:a16="http://schemas.microsoft.com/office/drawing/2014/main" id="{AFC68EE8-3FA3-4D29-9BC0-10A17988BF2F}"/>
            </a:ext>
          </a:extLst>
        </xdr:cNvPr>
        <xdr:cNvSpPr/>
      </xdr:nvSpPr>
      <xdr:spPr>
        <a:xfrm>
          <a:off x="1023937" y="5314950"/>
          <a:ext cx="1514475" cy="733425"/>
        </a:xfrm>
        <a:prstGeom prst="borderCallout1">
          <a:avLst>
            <a:gd name="adj1" fmla="val 100835"/>
            <a:gd name="adj2" fmla="val 49727"/>
            <a:gd name="adj3" fmla="val 256201"/>
            <a:gd name="adj4" fmla="val 10839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algn="l"/>
          <a:r>
            <a:rPr lang="fi-FI" sz="1100">
              <a:solidFill>
                <a:sysClr val="windowText" lastClr="000000"/>
              </a:solidFill>
            </a:rPr>
            <a:t>Jäännösarvo lisätään viimeisen vuoden nettotuottoon.</a:t>
          </a:r>
        </a:p>
      </xdr:txBody>
    </xdr:sp>
    <xdr:clientData/>
  </xdr:twoCellAnchor>
  <xdr:twoCellAnchor>
    <xdr:from>
      <xdr:col>2</xdr:col>
      <xdr:colOff>695325</xdr:colOff>
      <xdr:row>25</xdr:row>
      <xdr:rowOff>0</xdr:rowOff>
    </xdr:from>
    <xdr:to>
      <xdr:col>3</xdr:col>
      <xdr:colOff>76200</xdr:colOff>
      <xdr:row>29</xdr:row>
      <xdr:rowOff>104775</xdr:rowOff>
    </xdr:to>
    <xdr:cxnSp macro="">
      <xdr:nvCxnSpPr>
        <xdr:cNvPr id="14" name="Suora nuoliyhdysviiva 13">
          <a:extLst>
            <a:ext uri="{FF2B5EF4-FFF2-40B4-BE49-F238E27FC236}">
              <a16:creationId xmlns:a16="http://schemas.microsoft.com/office/drawing/2014/main" id="{49F21282-E92A-462F-A279-E0660D6DF22E}"/>
            </a:ext>
          </a:extLst>
        </xdr:cNvPr>
        <xdr:cNvCxnSpPr>
          <a:stCxn id="12" idx="3"/>
        </xdr:cNvCxnSpPr>
      </xdr:nvCxnSpPr>
      <xdr:spPr>
        <a:xfrm flipV="1">
          <a:off x="1781175" y="4524375"/>
          <a:ext cx="200025" cy="7905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45</xdr:row>
      <xdr:rowOff>57149</xdr:rowOff>
    </xdr:from>
    <xdr:to>
      <xdr:col>17</xdr:col>
      <xdr:colOff>688688</xdr:colOff>
      <xdr:row>48</xdr:row>
      <xdr:rowOff>142875</xdr:rowOff>
    </xdr:to>
    <xdr:sp macro="" textlink="">
      <xdr:nvSpPr>
        <xdr:cNvPr id="15" name="Kuvaselite: Viiva 14">
          <a:extLst>
            <a:ext uri="{FF2B5EF4-FFF2-40B4-BE49-F238E27FC236}">
              <a16:creationId xmlns:a16="http://schemas.microsoft.com/office/drawing/2014/main" id="{6C472ABA-82A6-42AB-9FD8-2954CF728397}"/>
            </a:ext>
          </a:extLst>
        </xdr:cNvPr>
        <xdr:cNvSpPr/>
      </xdr:nvSpPr>
      <xdr:spPr>
        <a:xfrm>
          <a:off x="7383596" y="7804890"/>
          <a:ext cx="4024188" cy="552256"/>
        </a:xfrm>
        <a:prstGeom prst="borderCallout1">
          <a:avLst>
            <a:gd name="adj1" fmla="val 48213"/>
            <a:gd name="adj2" fmla="val -331"/>
            <a:gd name="adj3" fmla="val -288414"/>
            <a:gd name="adj4" fmla="val -102140"/>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Kymmenen vuoden käytön jälkeen tehdään kiinteistössä 60 000 € remontti, jolloin tuotot jäävät -4200 € negatiiviseksi.</a:t>
          </a:r>
        </a:p>
        <a:p>
          <a:pPr algn="l"/>
          <a:endParaRPr lang="fi-FI" sz="1100">
            <a:solidFill>
              <a:sysClr val="windowText" lastClr="000000"/>
            </a:solidFill>
          </a:endParaRPr>
        </a:p>
      </xdr:txBody>
    </xdr:sp>
    <xdr:clientData/>
  </xdr:twoCellAnchor>
  <xdr:twoCellAnchor>
    <xdr:from>
      <xdr:col>11</xdr:col>
      <xdr:colOff>76201</xdr:colOff>
      <xdr:row>40</xdr:row>
      <xdr:rowOff>66673</xdr:rowOff>
    </xdr:from>
    <xdr:to>
      <xdr:col>14</xdr:col>
      <xdr:colOff>409576</xdr:colOff>
      <xdr:row>44</xdr:row>
      <xdr:rowOff>59053</xdr:rowOff>
    </xdr:to>
    <xdr:sp macro="" textlink="">
      <xdr:nvSpPr>
        <xdr:cNvPr id="16" name="Kuvaselite: Viiva 15">
          <a:extLst>
            <a:ext uri="{FF2B5EF4-FFF2-40B4-BE49-F238E27FC236}">
              <a16:creationId xmlns:a16="http://schemas.microsoft.com/office/drawing/2014/main" id="{FE8761C2-1BBD-4750-BCE3-4F6C7EC965D9}"/>
            </a:ext>
          </a:extLst>
        </xdr:cNvPr>
        <xdr:cNvSpPr/>
      </xdr:nvSpPr>
      <xdr:spPr>
        <a:xfrm>
          <a:off x="7443789" y="7162798"/>
          <a:ext cx="2066925" cy="654368"/>
        </a:xfrm>
        <a:prstGeom prst="borderCallout1">
          <a:avLst>
            <a:gd name="adj1" fmla="val 48213"/>
            <a:gd name="adj2" fmla="val -331"/>
            <a:gd name="adj3" fmla="val -46970"/>
            <a:gd name="adj4" fmla="val -7285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Annuiteettiä ei voida laskea</a:t>
          </a:r>
          <a:r>
            <a:rPr lang="fi-FI" sz="1100" baseline="0">
              <a:solidFill>
                <a:sysClr val="windowText" lastClr="000000"/>
              </a:solidFill>
              <a:effectLst/>
              <a:latin typeface="+mn-lt"/>
              <a:ea typeface="+mn-ea"/>
              <a:cs typeface="+mn-cs"/>
            </a:rPr>
            <a:t> sillä investoinnilla on jäännösarvo.</a:t>
          </a:r>
          <a:endParaRPr lang="fi-FI" sz="1100">
            <a:solidFill>
              <a:sysClr val="windowText" lastClr="000000"/>
            </a:solidFill>
            <a:effectLst/>
            <a:latin typeface="+mn-lt"/>
            <a:ea typeface="+mn-ea"/>
            <a:cs typeface="+mn-cs"/>
          </a:endParaRPr>
        </a:p>
      </xdr:txBody>
    </xdr:sp>
    <xdr:clientData/>
  </xdr:twoCellAnchor>
  <xdr:twoCellAnchor>
    <xdr:from>
      <xdr:col>11</xdr:col>
      <xdr:colOff>152400</xdr:colOff>
      <xdr:row>10</xdr:row>
      <xdr:rowOff>52386</xdr:rowOff>
    </xdr:from>
    <xdr:to>
      <xdr:col>17</xdr:col>
      <xdr:colOff>523875</xdr:colOff>
      <xdr:row>15</xdr:row>
      <xdr:rowOff>104775</xdr:rowOff>
    </xdr:to>
    <xdr:sp macro="" textlink="">
      <xdr:nvSpPr>
        <xdr:cNvPr id="17" name="Kuvaselite: Viiva 16">
          <a:extLst>
            <a:ext uri="{FF2B5EF4-FFF2-40B4-BE49-F238E27FC236}">
              <a16:creationId xmlns:a16="http://schemas.microsoft.com/office/drawing/2014/main" id="{D712AC1C-7F79-44F4-9731-C5963B776563}"/>
            </a:ext>
          </a:extLst>
        </xdr:cNvPr>
        <xdr:cNvSpPr/>
      </xdr:nvSpPr>
      <xdr:spPr>
        <a:xfrm>
          <a:off x="7515225" y="1928811"/>
          <a:ext cx="3686175" cy="947739"/>
        </a:xfrm>
        <a:prstGeom prst="borderCallout1">
          <a:avLst>
            <a:gd name="adj1" fmla="val 48213"/>
            <a:gd name="adj2" fmla="val -331"/>
            <a:gd name="adj3" fmla="val 251419"/>
            <a:gd name="adj4" fmla="val -35533"/>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Nykyarvomenetelmä kertoo, paljonko euroissa alitettiin tai ylitettiin haluttu tulos. </a:t>
          </a:r>
          <a:br>
            <a:rPr lang="fi-FI" sz="1100">
              <a:solidFill>
                <a:sysClr val="windowText" lastClr="000000"/>
              </a:solidFill>
              <a:effectLst/>
              <a:latin typeface="+mn-lt"/>
              <a:ea typeface="+mn-ea"/>
              <a:cs typeface="+mn-cs"/>
            </a:rPr>
          </a:br>
          <a:r>
            <a:rPr lang="fi-FI" sz="1100">
              <a:solidFill>
                <a:sysClr val="windowText" lastClr="000000"/>
              </a:solidFill>
              <a:effectLst/>
              <a:latin typeface="+mn-lt"/>
              <a:ea typeface="+mn-ea"/>
              <a:cs typeface="+mn-cs"/>
            </a:rPr>
            <a:t>Esimerkissä investoinnille halutaan 7 %  tuotto, jolloin tuotosta jäädään 15 vuoden pitoaikana</a:t>
          </a:r>
          <a:r>
            <a:rPr lang="fi-FI" sz="1100" baseline="0">
              <a:solidFill>
                <a:sysClr val="windowText" lastClr="000000"/>
              </a:solidFill>
              <a:effectLst/>
              <a:latin typeface="+mn-lt"/>
              <a:ea typeface="+mn-ea"/>
              <a:cs typeface="+mn-cs"/>
            </a:rPr>
            <a:t> -36 035  €.</a:t>
          </a:r>
          <a:endParaRPr lang="fi-FI" sz="1100">
            <a:solidFill>
              <a:sysClr val="windowText" lastClr="000000"/>
            </a:solidFill>
          </a:endParaRPr>
        </a:p>
      </xdr:txBody>
    </xdr:sp>
    <xdr:clientData/>
  </xdr:twoCellAnchor>
  <xdr:twoCellAnchor>
    <xdr:from>
      <xdr:col>10</xdr:col>
      <xdr:colOff>204787</xdr:colOff>
      <xdr:row>28</xdr:row>
      <xdr:rowOff>147636</xdr:rowOff>
    </xdr:from>
    <xdr:to>
      <xdr:col>13</xdr:col>
      <xdr:colOff>312420</xdr:colOff>
      <xdr:row>32</xdr:row>
      <xdr:rowOff>52387</xdr:rowOff>
    </xdr:to>
    <xdr:sp macro="" textlink="">
      <xdr:nvSpPr>
        <xdr:cNvPr id="18" name="Kuvaselite: Viiva 17">
          <a:extLst>
            <a:ext uri="{FF2B5EF4-FFF2-40B4-BE49-F238E27FC236}">
              <a16:creationId xmlns:a16="http://schemas.microsoft.com/office/drawing/2014/main" id="{C794C028-9552-42D3-8CB3-E9D92063F803}"/>
            </a:ext>
          </a:extLst>
        </xdr:cNvPr>
        <xdr:cNvSpPr/>
      </xdr:nvSpPr>
      <xdr:spPr>
        <a:xfrm>
          <a:off x="6239827" y="5123496"/>
          <a:ext cx="2180273" cy="575311"/>
        </a:xfrm>
        <a:prstGeom prst="borderCallout1">
          <a:avLst>
            <a:gd name="adj1" fmla="val 48213"/>
            <a:gd name="adj2" fmla="val -331"/>
            <a:gd name="adj3" fmla="val 47405"/>
            <a:gd name="adj4" fmla="val -18417"/>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Tämän investoinnin korkotuotto jää pienemmäksi kuin tavoiteltu 7 %.</a:t>
          </a:r>
          <a:endParaRPr lang="fi-FI" sz="1100">
            <a:solidFill>
              <a:sysClr val="windowText" lastClr="000000"/>
            </a:solidFill>
          </a:endParaRPr>
        </a:p>
      </xdr:txBody>
    </xdr:sp>
    <xdr:clientData/>
  </xdr:twoCellAnchor>
  <xdr:twoCellAnchor>
    <xdr:from>
      <xdr:col>5</xdr:col>
      <xdr:colOff>395662</xdr:colOff>
      <xdr:row>2</xdr:row>
      <xdr:rowOff>23500</xdr:rowOff>
    </xdr:from>
    <xdr:to>
      <xdr:col>9</xdr:col>
      <xdr:colOff>24720</xdr:colOff>
      <xdr:row>6</xdr:row>
      <xdr:rowOff>89223</xdr:rowOff>
    </xdr:to>
    <xdr:sp macro="" textlink="">
      <xdr:nvSpPr>
        <xdr:cNvPr id="2" name="Tekstiruutu 1">
          <a:extLst>
            <a:ext uri="{FF2B5EF4-FFF2-40B4-BE49-F238E27FC236}">
              <a16:creationId xmlns:a16="http://schemas.microsoft.com/office/drawing/2014/main" id="{FE289619-D96F-4555-ADA7-A1AD001EE80D}"/>
            </a:ext>
          </a:extLst>
        </xdr:cNvPr>
        <xdr:cNvSpPr txBox="1"/>
      </xdr:nvSpPr>
      <xdr:spPr>
        <a:xfrm>
          <a:off x="3789117" y="695527"/>
          <a:ext cx="1650691" cy="548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400" b="1" i="1">
              <a:solidFill>
                <a:srgbClr val="FF0000"/>
              </a:solidFill>
            </a:rPr>
            <a:t>ESIMERKKI</a:t>
          </a:r>
        </a:p>
      </xdr:txBody>
    </xdr:sp>
    <xdr:clientData/>
  </xdr:twoCellAnchor>
  <xdr:twoCellAnchor>
    <xdr:from>
      <xdr:col>9</xdr:col>
      <xdr:colOff>22216</xdr:colOff>
      <xdr:row>0</xdr:row>
      <xdr:rowOff>166617</xdr:rowOff>
    </xdr:from>
    <xdr:to>
      <xdr:col>11</xdr:col>
      <xdr:colOff>72203</xdr:colOff>
      <xdr:row>1</xdr:row>
      <xdr:rowOff>66649</xdr:rowOff>
    </xdr:to>
    <xdr:sp macro="" textlink="">
      <xdr:nvSpPr>
        <xdr:cNvPr id="21" name="Suorakulmio: Pyöristetyt kulmat 20">
          <a:hlinkClick xmlns:r="http://schemas.openxmlformats.org/officeDocument/2006/relationships" r:id="rId2"/>
          <a:extLst>
            <a:ext uri="{FF2B5EF4-FFF2-40B4-BE49-F238E27FC236}">
              <a16:creationId xmlns:a16="http://schemas.microsoft.com/office/drawing/2014/main" id="{B6ABB681-2A91-46FF-98F4-EB42DC3A4975}"/>
            </a:ext>
          </a:extLst>
        </xdr:cNvPr>
        <xdr:cNvSpPr/>
      </xdr:nvSpPr>
      <xdr:spPr>
        <a:xfrm>
          <a:off x="5437304" y="166617"/>
          <a:ext cx="1916109" cy="35545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twoCellAnchor>
    <xdr:from>
      <xdr:col>8</xdr:col>
      <xdr:colOff>361005</xdr:colOff>
      <xdr:row>67</xdr:row>
      <xdr:rowOff>88863</xdr:rowOff>
    </xdr:from>
    <xdr:to>
      <xdr:col>10</xdr:col>
      <xdr:colOff>855307</xdr:colOff>
      <xdr:row>70</xdr:row>
      <xdr:rowOff>41432</xdr:rowOff>
    </xdr:to>
    <xdr:sp macro="" textlink="">
      <xdr:nvSpPr>
        <xdr:cNvPr id="22" name="Suorakulmio: Pyöristetyt kulmat 21">
          <a:hlinkClick xmlns:r="http://schemas.openxmlformats.org/officeDocument/2006/relationships" r:id="rId2"/>
          <a:extLst>
            <a:ext uri="{FF2B5EF4-FFF2-40B4-BE49-F238E27FC236}">
              <a16:creationId xmlns:a16="http://schemas.microsoft.com/office/drawing/2014/main" id="{ED408183-AFBC-44AC-AF1B-344079040E93}"/>
            </a:ext>
          </a:extLst>
        </xdr:cNvPr>
        <xdr:cNvSpPr/>
      </xdr:nvSpPr>
      <xdr:spPr>
        <a:xfrm>
          <a:off x="5159606" y="11302260"/>
          <a:ext cx="1921663" cy="4191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U108"/>
  <sheetViews>
    <sheetView showGridLines="0" showZeros="0" tabSelected="1" zoomScaleNormal="100" zoomScaleSheetLayoutView="100" workbookViewId="0">
      <selection activeCell="B7" sqref="B7:F7"/>
    </sheetView>
  </sheetViews>
  <sheetFormatPr defaultColWidth="9.07421875" defaultRowHeight="12.45"/>
  <cols>
    <col min="1" max="1" width="7.07421875" style="16" customWidth="1"/>
    <col min="2" max="2" width="7.53515625" style="16" customWidth="1"/>
    <col min="3" max="3" width="10.84375" style="16" customWidth="1"/>
    <col min="4" max="4" width="11.4609375" style="16" customWidth="1"/>
    <col min="5" max="5" width="11.69140625" style="16" customWidth="1"/>
    <col min="6" max="6" width="1.84375" style="16" customWidth="1"/>
    <col min="7" max="7" width="11.69140625" style="16" customWidth="1"/>
    <col min="8" max="8" width="8.53515625" style="16" customWidth="1"/>
    <col min="9" max="9" width="12.69140625" style="16" customWidth="1"/>
    <col min="10" max="10" width="14.84375" style="16" customWidth="1"/>
    <col min="11" max="11" width="9.4609375" style="16" customWidth="1"/>
    <col min="12" max="14" width="9.07421875" style="16"/>
    <col min="15" max="15" width="13.23046875" style="16" customWidth="1"/>
    <col min="16" max="16" width="2.84375" style="16" customWidth="1"/>
    <col min="17" max="20" width="12.84375" style="16" customWidth="1"/>
    <col min="21" max="16384" width="9.07421875" style="16"/>
  </cols>
  <sheetData>
    <row r="1" spans="2:20" ht="36" customHeight="1">
      <c r="K1" s="17"/>
      <c r="L1" s="17"/>
      <c r="M1" s="17"/>
      <c r="N1" s="17"/>
    </row>
    <row r="2" spans="2:20" ht="17.25" customHeight="1">
      <c r="B2" s="43" t="s">
        <v>51</v>
      </c>
      <c r="K2" s="17"/>
      <c r="L2" s="43" t="s">
        <v>51</v>
      </c>
      <c r="M2" s="17"/>
      <c r="N2" s="17"/>
    </row>
    <row r="3" spans="2:20" ht="7.5" customHeight="1">
      <c r="B3" s="18"/>
      <c r="C3" s="18"/>
      <c r="D3" s="19"/>
      <c r="G3" s="20"/>
      <c r="K3" s="17"/>
      <c r="L3" s="17"/>
      <c r="M3" s="17"/>
      <c r="N3" s="17"/>
    </row>
    <row r="4" spans="2:20" ht="15.75" customHeight="1">
      <c r="B4" s="21" t="s">
        <v>103</v>
      </c>
      <c r="C4" s="21"/>
      <c r="D4" s="21"/>
      <c r="E4" s="21"/>
      <c r="F4" s="21"/>
      <c r="G4" s="21"/>
      <c r="H4" s="198"/>
      <c r="I4" s="255"/>
      <c r="J4" s="255"/>
      <c r="K4" s="83"/>
      <c r="L4" s="6" t="s">
        <v>47</v>
      </c>
      <c r="M4" s="6"/>
      <c r="N4" s="6"/>
      <c r="O4" s="6"/>
      <c r="P4" s="6"/>
      <c r="Q4" s="6"/>
      <c r="R4" s="6"/>
      <c r="S4" s="1"/>
      <c r="T4" s="12"/>
    </row>
    <row r="5" spans="2:20" ht="12.75" customHeight="1">
      <c r="B5" s="21"/>
      <c r="C5" s="21"/>
      <c r="D5" s="21"/>
      <c r="E5" s="21"/>
      <c r="F5" s="21"/>
      <c r="G5" s="42"/>
      <c r="H5" s="198"/>
      <c r="I5" s="255"/>
      <c r="J5" s="255"/>
      <c r="K5" s="83"/>
      <c r="L5" s="7"/>
      <c r="M5" s="6"/>
      <c r="N5" s="6"/>
      <c r="O5" s="6"/>
      <c r="P5" s="245"/>
      <c r="Q5" s="245"/>
      <c r="R5" s="245"/>
      <c r="S5" s="245"/>
      <c r="T5" s="245"/>
    </row>
    <row r="6" spans="2:20" ht="12.75" customHeight="1">
      <c r="B6" s="253" t="s">
        <v>46</v>
      </c>
      <c r="C6" s="253"/>
      <c r="D6" s="23"/>
      <c r="E6" s="23"/>
      <c r="F6" s="23"/>
      <c r="G6" s="24"/>
      <c r="H6" s="198"/>
      <c r="I6" s="255"/>
      <c r="J6" s="255"/>
      <c r="K6" s="17"/>
      <c r="L6" s="246" t="s">
        <v>46</v>
      </c>
      <c r="M6" s="246"/>
      <c r="N6" s="7"/>
      <c r="O6" s="7"/>
      <c r="P6" s="7"/>
      <c r="Q6" s="11"/>
      <c r="R6" s="11"/>
      <c r="S6" s="11"/>
      <c r="T6" s="11"/>
    </row>
    <row r="7" spans="2:20" ht="13.4" customHeight="1">
      <c r="B7" s="250"/>
      <c r="C7" s="250"/>
      <c r="D7" s="250"/>
      <c r="E7" s="250"/>
      <c r="F7" s="250"/>
      <c r="G7" s="23"/>
      <c r="H7" s="196"/>
      <c r="I7" s="256"/>
      <c r="J7" s="256"/>
      <c r="K7" s="17"/>
      <c r="L7" s="247">
        <f>B7</f>
        <v>0</v>
      </c>
      <c r="M7" s="247"/>
      <c r="N7" s="247"/>
      <c r="O7" s="247"/>
      <c r="P7" s="247"/>
      <c r="Q7" s="7"/>
      <c r="R7" s="6"/>
      <c r="S7" s="8"/>
      <c r="T7" s="8"/>
    </row>
    <row r="8" spans="2:20" ht="17.25" customHeight="1">
      <c r="B8" s="26" t="s">
        <v>42</v>
      </c>
      <c r="C8" s="27"/>
      <c r="D8" s="17"/>
      <c r="H8" s="197"/>
      <c r="I8" s="197"/>
      <c r="J8" s="197"/>
      <c r="K8" s="17"/>
      <c r="L8" s="13" t="s">
        <v>42</v>
      </c>
      <c r="M8" s="14"/>
      <c r="N8" s="5"/>
      <c r="O8" s="5"/>
      <c r="P8" s="5"/>
      <c r="Q8" s="5"/>
      <c r="R8" s="172" t="s">
        <v>43</v>
      </c>
      <c r="S8" s="254"/>
      <c r="T8" s="254"/>
    </row>
    <row r="9" spans="2:20" ht="13.4" customHeight="1">
      <c r="B9" s="250"/>
      <c r="C9" s="250"/>
      <c r="D9" s="250"/>
      <c r="E9" s="250"/>
      <c r="F9" s="250"/>
      <c r="J9" s="82"/>
      <c r="K9" s="17"/>
      <c r="L9" s="247">
        <f>B9</f>
        <v>0</v>
      </c>
      <c r="M9" s="247"/>
      <c r="N9" s="247"/>
      <c r="O9" s="247"/>
      <c r="P9" s="247"/>
      <c r="Q9" s="41"/>
      <c r="R9" s="173">
        <f>J61</f>
        <v>0</v>
      </c>
      <c r="S9" s="174"/>
      <c r="T9" s="174"/>
    </row>
    <row r="10" spans="2:20" ht="18" customHeight="1">
      <c r="B10" s="251" t="s">
        <v>87</v>
      </c>
      <c r="C10" s="251"/>
      <c r="D10" s="21"/>
      <c r="E10" s="21"/>
      <c r="F10" s="21"/>
      <c r="G10" s="21"/>
      <c r="H10" s="21"/>
      <c r="I10" s="17"/>
      <c r="J10" s="17"/>
      <c r="K10" s="17"/>
      <c r="L10" s="248"/>
      <c r="M10" s="248"/>
      <c r="N10" s="6"/>
      <c r="O10" s="6"/>
      <c r="P10" s="6"/>
      <c r="Q10" s="6"/>
      <c r="R10" s="6"/>
      <c r="S10" s="5"/>
      <c r="T10" s="5"/>
    </row>
    <row r="11" spans="2:20" ht="13.4" customHeight="1">
      <c r="B11" s="257"/>
      <c r="C11" s="258"/>
      <c r="D11" s="258"/>
      <c r="E11" s="258"/>
      <c r="F11" s="258"/>
      <c r="G11" s="258"/>
      <c r="H11" s="258"/>
      <c r="I11" s="258"/>
      <c r="J11" s="258"/>
      <c r="K11" s="17"/>
      <c r="L11" s="252"/>
      <c r="M11" s="252"/>
      <c r="N11" s="252"/>
      <c r="O11" s="252"/>
      <c r="P11" s="252"/>
      <c r="Q11" s="252"/>
      <c r="R11" s="252"/>
      <c r="S11" s="252"/>
      <c r="T11" s="252"/>
    </row>
    <row r="12" spans="2:20" ht="13.4" customHeight="1">
      <c r="B12" s="259"/>
      <c r="C12" s="260"/>
      <c r="D12" s="260"/>
      <c r="E12" s="260"/>
      <c r="F12" s="260"/>
      <c r="G12" s="260"/>
      <c r="H12" s="260"/>
      <c r="I12" s="260"/>
      <c r="J12" s="260"/>
      <c r="K12" s="17"/>
      <c r="L12" s="249"/>
      <c r="M12" s="249"/>
      <c r="N12" s="249"/>
      <c r="O12" s="249"/>
      <c r="P12" s="249"/>
      <c r="Q12" s="249"/>
      <c r="R12" s="249"/>
      <c r="S12" s="249"/>
      <c r="T12" s="249"/>
    </row>
    <row r="13" spans="2:20" ht="13.4" customHeight="1">
      <c r="B13" s="259"/>
      <c r="C13" s="260"/>
      <c r="D13" s="260"/>
      <c r="E13" s="260"/>
      <c r="F13" s="260"/>
      <c r="G13" s="260"/>
      <c r="H13" s="260"/>
      <c r="I13" s="260"/>
      <c r="J13" s="260"/>
      <c r="K13" s="17"/>
      <c r="L13" s="249" t="s">
        <v>15</v>
      </c>
      <c r="M13" s="249"/>
      <c r="N13" s="249"/>
      <c r="O13" s="249"/>
      <c r="P13" s="249"/>
      <c r="Q13" s="249"/>
      <c r="R13" s="249"/>
      <c r="S13" s="249"/>
      <c r="T13" s="249"/>
    </row>
    <row r="14" spans="2:20" ht="13.4" customHeight="1">
      <c r="B14" s="259"/>
      <c r="C14" s="260"/>
      <c r="D14" s="260"/>
      <c r="E14" s="260"/>
      <c r="F14" s="260"/>
      <c r="G14" s="260"/>
      <c r="H14" s="260"/>
      <c r="I14" s="260"/>
      <c r="J14" s="260"/>
      <c r="K14" s="17"/>
      <c r="L14" s="249"/>
      <c r="M14" s="249"/>
      <c r="N14" s="249"/>
      <c r="O14" s="249"/>
      <c r="P14" s="249"/>
      <c r="Q14" s="249"/>
      <c r="R14" s="249"/>
      <c r="S14" s="249"/>
      <c r="T14" s="249"/>
    </row>
    <row r="15" spans="2:20" ht="12.75" customHeight="1">
      <c r="B15" s="29"/>
      <c r="C15" s="30"/>
      <c r="D15" s="208"/>
      <c r="E15" s="208"/>
      <c r="F15" s="208"/>
      <c r="G15" s="208"/>
      <c r="H15" s="208"/>
      <c r="I15" s="208"/>
      <c r="J15" s="208"/>
      <c r="K15" s="17"/>
      <c r="L15" s="68"/>
      <c r="M15" s="68"/>
      <c r="N15" s="68"/>
      <c r="O15" s="68"/>
      <c r="P15" s="68"/>
      <c r="Q15" s="68"/>
      <c r="R15" s="68"/>
      <c r="S15" s="68"/>
      <c r="T15" s="68"/>
    </row>
    <row r="16" spans="2:20" s="31" customFormat="1" ht="18" customHeight="1">
      <c r="B16" s="227" t="s">
        <v>1</v>
      </c>
      <c r="C16" s="227"/>
      <c r="D16" s="227"/>
      <c r="E16" s="227"/>
      <c r="F16" s="45"/>
      <c r="G16" s="227" t="s">
        <v>70</v>
      </c>
      <c r="H16" s="227"/>
      <c r="I16" s="227"/>
      <c r="J16" s="227"/>
      <c r="K16" s="22"/>
      <c r="L16" s="207" t="s">
        <v>111</v>
      </c>
      <c r="M16" s="207"/>
      <c r="N16" s="207"/>
      <c r="O16" s="207"/>
      <c r="P16" s="97"/>
      <c r="Q16" s="207" t="s">
        <v>88</v>
      </c>
      <c r="R16" s="207"/>
      <c r="S16" s="207"/>
      <c r="T16" s="207"/>
    </row>
    <row r="17" spans="2:21" ht="9" customHeight="1" thickBot="1">
      <c r="J17" s="73"/>
      <c r="K17" s="17"/>
      <c r="P17" s="164">
        <v>0</v>
      </c>
      <c r="Q17" s="164"/>
      <c r="R17" s="164"/>
      <c r="S17" s="164"/>
      <c r="T17" s="164"/>
    </row>
    <row r="18" spans="2:21" ht="12.75" customHeight="1">
      <c r="B18" s="236" t="s">
        <v>69</v>
      </c>
      <c r="C18" s="236"/>
      <c r="D18" s="236"/>
      <c r="E18" s="104">
        <v>0</v>
      </c>
      <c r="G18" s="209" t="s">
        <v>71</v>
      </c>
      <c r="H18" s="210"/>
      <c r="I18" s="210"/>
      <c r="J18" s="211"/>
      <c r="K18" s="17"/>
      <c r="L18" s="151" t="s">
        <v>115</v>
      </c>
      <c r="M18" s="152"/>
      <c r="N18" s="153"/>
      <c r="O18" s="154">
        <v>0</v>
      </c>
      <c r="P18" s="164"/>
      <c r="Q18" s="165"/>
      <c r="R18" s="200"/>
      <c r="S18" s="200"/>
      <c r="T18" s="200"/>
    </row>
    <row r="19" spans="2:21" ht="13.5" customHeight="1">
      <c r="G19" s="212"/>
      <c r="H19" s="213"/>
      <c r="I19" s="213"/>
      <c r="J19" s="214"/>
      <c r="K19" s="17"/>
      <c r="L19" s="155" t="s">
        <v>53</v>
      </c>
      <c r="M19" s="113"/>
      <c r="N19" s="41"/>
      <c r="O19" s="154">
        <v>0</v>
      </c>
      <c r="P19" s="164"/>
      <c r="Q19" s="148"/>
      <c r="R19" s="201"/>
      <c r="S19" s="201"/>
      <c r="T19" s="201"/>
    </row>
    <row r="20" spans="2:21" ht="13.5" customHeight="1">
      <c r="B20" s="228" t="s">
        <v>90</v>
      </c>
      <c r="C20" s="228"/>
      <c r="D20" s="183">
        <v>0</v>
      </c>
      <c r="E20" s="17" t="s">
        <v>15</v>
      </c>
      <c r="F20" s="17"/>
      <c r="G20" s="221" t="s">
        <v>116</v>
      </c>
      <c r="H20" s="222"/>
      <c r="I20" s="222"/>
      <c r="J20" s="223"/>
      <c r="L20" s="155" t="s">
        <v>54</v>
      </c>
      <c r="M20" s="113"/>
      <c r="N20" s="41"/>
      <c r="O20" s="156">
        <f>O21*O22*O23</f>
        <v>0</v>
      </c>
      <c r="P20" s="164"/>
      <c r="Q20" s="148"/>
      <c r="R20" s="201"/>
      <c r="S20" s="201"/>
      <c r="T20" s="201"/>
    </row>
    <row r="21" spans="2:21" ht="13.5" customHeight="1">
      <c r="B21" s="17"/>
      <c r="C21" s="17"/>
      <c r="D21" s="31"/>
      <c r="E21" s="17"/>
      <c r="F21" s="17"/>
      <c r="G21" s="224"/>
      <c r="H21" s="222"/>
      <c r="I21" s="222"/>
      <c r="J21" s="223"/>
      <c r="K21" s="17"/>
      <c r="L21" s="157" t="s">
        <v>104</v>
      </c>
      <c r="M21" s="114"/>
      <c r="N21" s="41"/>
      <c r="O21" s="154">
        <v>0</v>
      </c>
      <c r="P21" s="164"/>
      <c r="Q21" s="148"/>
      <c r="R21" s="201"/>
      <c r="S21" s="201"/>
      <c r="T21" s="201"/>
    </row>
    <row r="22" spans="2:21" ht="13.5" customHeight="1" thickBot="1">
      <c r="B22" s="229" t="s">
        <v>81</v>
      </c>
      <c r="C22" s="229"/>
      <c r="D22" s="184">
        <v>0</v>
      </c>
      <c r="E22" s="32"/>
      <c r="F22" s="32"/>
      <c r="G22" s="224"/>
      <c r="H22" s="222"/>
      <c r="I22" s="222"/>
      <c r="J22" s="223"/>
      <c r="K22" s="17"/>
      <c r="L22" s="157" t="s">
        <v>11</v>
      </c>
      <c r="M22" s="114"/>
      <c r="N22" s="41"/>
      <c r="O22" s="158">
        <v>0</v>
      </c>
      <c r="P22" s="164"/>
      <c r="Q22" s="148"/>
      <c r="R22" s="201"/>
      <c r="S22" s="201"/>
      <c r="T22" s="201"/>
    </row>
    <row r="23" spans="2:21" ht="13.5" customHeight="1" thickBot="1">
      <c r="B23" s="17"/>
      <c r="C23" s="17"/>
      <c r="E23" s="17"/>
      <c r="F23" s="17"/>
      <c r="G23" s="241" t="s">
        <v>17</v>
      </c>
      <c r="H23" s="242"/>
      <c r="I23" s="115">
        <f>IF(E18=0,0,E18+NPV(D20,E26,E27,E28,E29,E30,E31,E32,E33,E34,E35,E36,E37,E38,E39,E40,E41,E42,E43,E44,E45,E46,E47,E48,E49,E50,E51,E52,E53,E54,E55))</f>
        <v>0</v>
      </c>
      <c r="J23" s="128" t="s">
        <v>44</v>
      </c>
      <c r="K23" s="17"/>
      <c r="L23" s="157" t="s">
        <v>12</v>
      </c>
      <c r="M23" s="114"/>
      <c r="N23" s="41"/>
      <c r="O23" s="159">
        <v>1.6</v>
      </c>
      <c r="P23" s="164"/>
      <c r="Q23" s="148"/>
      <c r="R23" s="201"/>
      <c r="S23" s="201"/>
      <c r="T23" s="201"/>
    </row>
    <row r="24" spans="2:21" ht="13.5" customHeight="1" thickBot="1">
      <c r="B24" s="229" t="s">
        <v>16</v>
      </c>
      <c r="C24" s="229"/>
      <c r="D24" s="185">
        <v>0</v>
      </c>
      <c r="E24" s="17"/>
      <c r="F24" s="17"/>
      <c r="G24" s="129"/>
      <c r="H24" s="230"/>
      <c r="I24" s="230"/>
      <c r="J24" s="130"/>
      <c r="K24" s="17"/>
      <c r="L24" s="160" t="s">
        <v>55</v>
      </c>
      <c r="M24" s="41"/>
      <c r="N24" s="41"/>
      <c r="O24" s="154">
        <v>0</v>
      </c>
      <c r="P24" s="164"/>
      <c r="Q24" s="148"/>
      <c r="R24" s="201"/>
      <c r="S24" s="201"/>
      <c r="T24" s="201"/>
    </row>
    <row r="25" spans="2:21" ht="13.5" customHeight="1" thickBot="1">
      <c r="B25" s="17"/>
      <c r="C25" s="17"/>
      <c r="D25" s="17"/>
      <c r="E25" s="17"/>
      <c r="F25" s="17"/>
      <c r="G25" s="116"/>
      <c r="H25" s="231"/>
      <c r="I25" s="231"/>
      <c r="J25" s="79"/>
      <c r="K25" s="17"/>
      <c r="L25" s="155" t="s">
        <v>56</v>
      </c>
      <c r="M25" s="113"/>
      <c r="N25" s="41"/>
      <c r="O25" s="161">
        <f>SUM(O26:O29)</f>
        <v>0</v>
      </c>
      <c r="P25" s="164"/>
      <c r="Q25" s="148"/>
      <c r="R25" s="201"/>
      <c r="S25" s="201"/>
      <c r="T25" s="201"/>
    </row>
    <row r="26" spans="2:21" ht="13.5" customHeight="1">
      <c r="B26" s="186">
        <v>2025</v>
      </c>
      <c r="C26" s="239" t="s">
        <v>32</v>
      </c>
      <c r="D26" s="240"/>
      <c r="E26" s="117">
        <v>0</v>
      </c>
      <c r="F26" s="32"/>
      <c r="G26" s="215" t="s">
        <v>113</v>
      </c>
      <c r="H26" s="216"/>
      <c r="I26" s="216"/>
      <c r="J26" s="217"/>
      <c r="K26" s="17"/>
      <c r="L26" s="188" t="s">
        <v>7</v>
      </c>
      <c r="M26" s="189"/>
      <c r="N26" s="189"/>
      <c r="O26" s="154">
        <v>0</v>
      </c>
      <c r="P26" s="164"/>
      <c r="Q26" s="148"/>
      <c r="R26" s="201"/>
      <c r="S26" s="201"/>
      <c r="T26" s="201"/>
    </row>
    <row r="27" spans="2:21" ht="13.5" customHeight="1">
      <c r="B27" s="202">
        <f>B26+1</f>
        <v>2026</v>
      </c>
      <c r="C27" s="225" t="s">
        <v>33</v>
      </c>
      <c r="D27" s="226"/>
      <c r="E27" s="117">
        <v>0</v>
      </c>
      <c r="F27" s="17"/>
      <c r="G27" s="218"/>
      <c r="H27" s="219"/>
      <c r="I27" s="219"/>
      <c r="J27" s="220"/>
      <c r="K27" s="17"/>
      <c r="L27" s="190" t="s">
        <v>8</v>
      </c>
      <c r="M27" s="191"/>
      <c r="N27" s="191"/>
      <c r="O27" s="154">
        <v>0</v>
      </c>
      <c r="P27" s="164"/>
      <c r="Q27" s="148"/>
      <c r="R27" s="201"/>
      <c r="S27" s="201"/>
      <c r="T27" s="201"/>
      <c r="U27" s="16" t="s">
        <v>45</v>
      </c>
    </row>
    <row r="28" spans="2:21" ht="13.5" customHeight="1">
      <c r="B28" s="202">
        <f t="shared" ref="B28:B55" si="0">B27+1</f>
        <v>2027</v>
      </c>
      <c r="C28" s="225" t="s">
        <v>34</v>
      </c>
      <c r="D28" s="226"/>
      <c r="E28" s="117">
        <v>0</v>
      </c>
      <c r="F28" s="17"/>
      <c r="G28" s="232" t="s">
        <v>107</v>
      </c>
      <c r="H28" s="233"/>
      <c r="I28" s="233"/>
      <c r="J28" s="234"/>
      <c r="K28" s="17"/>
      <c r="L28" s="190" t="s">
        <v>9</v>
      </c>
      <c r="M28" s="191"/>
      <c r="N28" s="191"/>
      <c r="O28" s="154">
        <v>0</v>
      </c>
      <c r="P28" s="164"/>
      <c r="Q28" s="148"/>
      <c r="R28" s="201"/>
      <c r="S28" s="201"/>
      <c r="T28" s="201"/>
    </row>
    <row r="29" spans="2:21" ht="13.5" customHeight="1" thickBot="1">
      <c r="B29" s="202">
        <f t="shared" si="0"/>
        <v>2028</v>
      </c>
      <c r="C29" s="225" t="s">
        <v>35</v>
      </c>
      <c r="D29" s="226"/>
      <c r="E29" s="117">
        <v>0</v>
      </c>
      <c r="F29" s="17"/>
      <c r="G29" s="235"/>
      <c r="H29" s="233"/>
      <c r="I29" s="233"/>
      <c r="J29" s="234"/>
      <c r="K29" s="17"/>
      <c r="L29" s="190" t="s">
        <v>10</v>
      </c>
      <c r="M29" s="192"/>
      <c r="N29" s="192"/>
      <c r="O29" s="154">
        <v>0</v>
      </c>
      <c r="P29" s="164"/>
      <c r="Q29" s="148"/>
      <c r="R29" s="201"/>
      <c r="S29" s="201"/>
      <c r="T29" s="201"/>
    </row>
    <row r="30" spans="2:21" ht="13.5" customHeight="1" thickBot="1">
      <c r="B30" s="118">
        <f t="shared" si="0"/>
        <v>2029</v>
      </c>
      <c r="C30" s="239" t="s">
        <v>36</v>
      </c>
      <c r="D30" s="240"/>
      <c r="E30" s="117">
        <v>0</v>
      </c>
      <c r="F30" s="17"/>
      <c r="G30" s="243" t="s">
        <v>19</v>
      </c>
      <c r="H30" s="244"/>
      <c r="I30" s="119">
        <f>IF(E26=0,0,IRR(E18:E55))</f>
        <v>0</v>
      </c>
      <c r="J30" s="128"/>
      <c r="K30" s="17"/>
      <c r="L30" s="155" t="s">
        <v>57</v>
      </c>
      <c r="M30" s="113"/>
      <c r="N30" s="41"/>
      <c r="O30" s="156">
        <f>SUM(O31:O37)</f>
        <v>0</v>
      </c>
      <c r="P30" s="164"/>
      <c r="Q30" s="148"/>
      <c r="R30" s="201"/>
      <c r="S30" s="201"/>
      <c r="T30" s="201"/>
    </row>
    <row r="31" spans="2:21" ht="13.5" customHeight="1" thickBot="1">
      <c r="B31" s="202">
        <f t="shared" si="0"/>
        <v>2030</v>
      </c>
      <c r="C31" s="225" t="s">
        <v>37</v>
      </c>
      <c r="D31" s="226"/>
      <c r="E31" s="117">
        <v>0</v>
      </c>
      <c r="F31" s="17"/>
      <c r="G31" s="129"/>
      <c r="H31" s="230"/>
      <c r="I31" s="230"/>
      <c r="J31" s="130"/>
      <c r="K31" s="17"/>
      <c r="L31" s="162" t="s">
        <v>3</v>
      </c>
      <c r="M31" s="41"/>
      <c r="N31" s="41"/>
      <c r="O31" s="154">
        <v>0</v>
      </c>
      <c r="P31" s="164"/>
      <c r="Q31" s="148"/>
      <c r="R31" s="201"/>
      <c r="S31" s="201"/>
      <c r="T31" s="201"/>
    </row>
    <row r="32" spans="2:21" ht="13.5" customHeight="1" thickBot="1">
      <c r="B32" s="202">
        <f t="shared" si="0"/>
        <v>2031</v>
      </c>
      <c r="C32" s="225" t="s">
        <v>38</v>
      </c>
      <c r="D32" s="226"/>
      <c r="E32" s="117">
        <v>0</v>
      </c>
      <c r="F32" s="17"/>
      <c r="G32" s="116"/>
      <c r="H32" s="231"/>
      <c r="I32" s="231"/>
      <c r="J32" s="79"/>
      <c r="K32" s="17"/>
      <c r="L32" s="162" t="s">
        <v>4</v>
      </c>
      <c r="M32" s="41"/>
      <c r="N32" s="41"/>
      <c r="O32" s="154">
        <v>0</v>
      </c>
      <c r="P32" s="164"/>
      <c r="Q32" s="148"/>
      <c r="R32" s="201"/>
      <c r="S32" s="201"/>
      <c r="T32" s="201"/>
    </row>
    <row r="33" spans="2:20" ht="13.5" customHeight="1">
      <c r="B33" s="202">
        <f t="shared" si="0"/>
        <v>2032</v>
      </c>
      <c r="C33" s="225" t="s">
        <v>39</v>
      </c>
      <c r="D33" s="226"/>
      <c r="E33" s="117">
        <v>0</v>
      </c>
      <c r="F33" s="17"/>
      <c r="G33" s="215" t="s">
        <v>108</v>
      </c>
      <c r="H33" s="216"/>
      <c r="I33" s="216"/>
      <c r="J33" s="217"/>
      <c r="K33" s="17"/>
      <c r="L33" s="187" t="s">
        <v>114</v>
      </c>
      <c r="M33" s="177"/>
      <c r="N33" s="177"/>
      <c r="O33" s="154">
        <v>0</v>
      </c>
      <c r="P33" s="164">
        <v>0</v>
      </c>
      <c r="Q33" s="148"/>
      <c r="R33" s="201"/>
      <c r="S33" s="201"/>
      <c r="T33" s="201"/>
    </row>
    <row r="34" spans="2:20" ht="13.5" customHeight="1">
      <c r="B34" s="202">
        <f t="shared" si="0"/>
        <v>2033</v>
      </c>
      <c r="C34" s="225" t="s">
        <v>40</v>
      </c>
      <c r="D34" s="226"/>
      <c r="E34" s="117">
        <v>0</v>
      </c>
      <c r="F34" s="17"/>
      <c r="G34" s="218"/>
      <c r="H34" s="219"/>
      <c r="I34" s="219"/>
      <c r="J34" s="220"/>
      <c r="K34" s="17"/>
      <c r="L34" s="187" t="s">
        <v>6</v>
      </c>
      <c r="M34" s="177"/>
      <c r="N34" s="177"/>
      <c r="O34" s="154">
        <v>0</v>
      </c>
      <c r="P34" s="164"/>
      <c r="Q34" s="148"/>
      <c r="R34" s="201"/>
      <c r="S34" s="201"/>
      <c r="T34" s="201"/>
    </row>
    <row r="35" spans="2:20" ht="13.5" customHeight="1">
      <c r="B35" s="118">
        <f t="shared" si="0"/>
        <v>2034</v>
      </c>
      <c r="C35" s="239" t="s">
        <v>21</v>
      </c>
      <c r="D35" s="240"/>
      <c r="E35" s="117">
        <v>0</v>
      </c>
      <c r="F35" s="17"/>
      <c r="G35" s="193" t="s">
        <v>58</v>
      </c>
      <c r="H35" s="144"/>
      <c r="I35" s="144"/>
      <c r="J35" s="145"/>
      <c r="K35" s="17"/>
      <c r="L35" s="187" t="s">
        <v>14</v>
      </c>
      <c r="M35" s="177"/>
      <c r="N35" s="177"/>
      <c r="O35" s="154">
        <v>0</v>
      </c>
      <c r="P35" s="164">
        <v>0</v>
      </c>
      <c r="Q35" s="148"/>
      <c r="R35" s="201"/>
      <c r="S35" s="201"/>
      <c r="T35" s="201"/>
    </row>
    <row r="36" spans="2:20" ht="13.5" customHeight="1">
      <c r="B36" s="202">
        <f t="shared" si="0"/>
        <v>2035</v>
      </c>
      <c r="C36" s="225" t="s">
        <v>22</v>
      </c>
      <c r="D36" s="226"/>
      <c r="E36" s="117">
        <v>0</v>
      </c>
      <c r="F36" s="17"/>
      <c r="G36" s="194" t="s">
        <v>84</v>
      </c>
      <c r="H36" s="138"/>
      <c r="I36" s="138"/>
      <c r="J36" s="140"/>
      <c r="L36" s="187" t="s">
        <v>13</v>
      </c>
      <c r="M36" s="177"/>
      <c r="N36" s="177"/>
      <c r="O36" s="154">
        <v>0</v>
      </c>
      <c r="P36" s="164">
        <v>0</v>
      </c>
      <c r="Q36" s="148"/>
      <c r="R36" s="201"/>
      <c r="S36" s="201"/>
      <c r="T36" s="201"/>
    </row>
    <row r="37" spans="2:20" ht="13.5" customHeight="1" thickBot="1">
      <c r="B37" s="202">
        <f t="shared" si="0"/>
        <v>2036</v>
      </c>
      <c r="C37" s="225" t="s">
        <v>23</v>
      </c>
      <c r="D37" s="226"/>
      <c r="E37" s="117">
        <v>0</v>
      </c>
      <c r="F37" s="17"/>
      <c r="G37" s="137"/>
      <c r="H37" s="237"/>
      <c r="I37" s="237"/>
      <c r="J37" s="139"/>
      <c r="L37" s="187" t="s">
        <v>2</v>
      </c>
      <c r="M37" s="177"/>
      <c r="N37" s="177"/>
      <c r="O37" s="154">
        <v>0</v>
      </c>
      <c r="P37" s="164"/>
      <c r="Q37" s="148"/>
      <c r="R37" s="201"/>
      <c r="S37" s="201"/>
      <c r="T37" s="201"/>
    </row>
    <row r="38" spans="2:20" ht="13.5" customHeight="1" thickBot="1">
      <c r="B38" s="202">
        <f t="shared" si="0"/>
        <v>2037</v>
      </c>
      <c r="C38" s="225" t="s">
        <v>25</v>
      </c>
      <c r="D38" s="226"/>
      <c r="E38" s="117">
        <v>0</v>
      </c>
      <c r="F38" s="17"/>
      <c r="G38" s="243" t="s">
        <v>18</v>
      </c>
      <c r="H38" s="244"/>
      <c r="I38" s="115">
        <f>IF(D22=0,0,IF(D24&gt;0,0,(E56/D22)-PMT(D20,D22,E18)))</f>
        <v>0</v>
      </c>
      <c r="J38" s="128" t="s">
        <v>44</v>
      </c>
      <c r="L38" s="277" t="s">
        <v>92</v>
      </c>
      <c r="M38" s="278"/>
      <c r="N38" s="279"/>
      <c r="O38" s="163">
        <f>O19+O20+O24+O25+O30</f>
        <v>0</v>
      </c>
      <c r="P38" s="164"/>
      <c r="Q38" s="148"/>
      <c r="R38" s="201"/>
      <c r="S38" s="201"/>
      <c r="T38" s="201"/>
    </row>
    <row r="39" spans="2:20" ht="13.5" customHeight="1" thickBot="1">
      <c r="B39" s="202">
        <f t="shared" si="0"/>
        <v>2038</v>
      </c>
      <c r="C39" s="225" t="s">
        <v>24</v>
      </c>
      <c r="D39" s="226"/>
      <c r="E39" s="117">
        <v>0</v>
      </c>
      <c r="F39" s="17"/>
      <c r="G39" s="129" t="s">
        <v>15</v>
      </c>
      <c r="H39" s="230"/>
      <c r="I39" s="230"/>
      <c r="J39" s="130"/>
      <c r="L39" s="280" t="s">
        <v>110</v>
      </c>
      <c r="M39" s="281"/>
      <c r="N39" s="281"/>
      <c r="O39" s="175">
        <f>O18-O38</f>
        <v>0</v>
      </c>
      <c r="Q39" s="181"/>
      <c r="R39" s="199"/>
      <c r="S39" s="199"/>
      <c r="T39" s="199"/>
    </row>
    <row r="40" spans="2:20" ht="13.4" customHeight="1" thickBot="1">
      <c r="B40" s="118">
        <f t="shared" si="0"/>
        <v>2039</v>
      </c>
      <c r="C40" s="239" t="s">
        <v>26</v>
      </c>
      <c r="D40" s="240"/>
      <c r="E40" s="117">
        <v>0</v>
      </c>
      <c r="F40" s="17"/>
      <c r="G40" s="116"/>
      <c r="H40" s="231"/>
      <c r="I40" s="231"/>
      <c r="J40" s="79"/>
      <c r="L40" s="120">
        <v>0</v>
      </c>
      <c r="Q40" s="182"/>
      <c r="R40" s="182"/>
      <c r="S40" s="182"/>
      <c r="T40" s="182"/>
    </row>
    <row r="41" spans="2:20" ht="13.5" customHeight="1">
      <c r="B41" s="202">
        <f t="shared" si="0"/>
        <v>2040</v>
      </c>
      <c r="C41" s="225" t="s">
        <v>27</v>
      </c>
      <c r="D41" s="226"/>
      <c r="E41" s="117">
        <v>0</v>
      </c>
      <c r="F41" s="17"/>
      <c r="G41" s="215" t="s">
        <v>109</v>
      </c>
      <c r="H41" s="216"/>
      <c r="I41" s="216"/>
      <c r="J41" s="217"/>
      <c r="L41" s="238" t="s">
        <v>86</v>
      </c>
      <c r="M41" s="238"/>
      <c r="N41" s="238"/>
      <c r="O41" s="238"/>
      <c r="P41" s="238"/>
      <c r="Q41" s="238"/>
      <c r="R41" s="238"/>
      <c r="S41" s="238"/>
      <c r="T41" s="238"/>
    </row>
    <row r="42" spans="2:20" ht="13.4" customHeight="1">
      <c r="B42" s="202">
        <f t="shared" si="0"/>
        <v>2041</v>
      </c>
      <c r="C42" s="225" t="s">
        <v>28</v>
      </c>
      <c r="D42" s="226"/>
      <c r="E42" s="117">
        <v>0</v>
      </c>
      <c r="G42" s="218"/>
      <c r="H42" s="219"/>
      <c r="I42" s="219"/>
      <c r="J42" s="220"/>
      <c r="L42" s="282"/>
      <c r="M42" s="282"/>
      <c r="N42" s="282"/>
      <c r="O42" s="282"/>
      <c r="P42" s="282"/>
      <c r="Q42" s="282"/>
      <c r="R42" s="282"/>
      <c r="S42" s="282"/>
      <c r="T42" s="282"/>
    </row>
    <row r="43" spans="2:20" ht="12.65" customHeight="1">
      <c r="B43" s="202">
        <f t="shared" si="0"/>
        <v>2042</v>
      </c>
      <c r="C43" s="225" t="s">
        <v>29</v>
      </c>
      <c r="D43" s="226"/>
      <c r="E43" s="117">
        <v>0</v>
      </c>
      <c r="G43" s="270" t="s">
        <v>76</v>
      </c>
      <c r="H43" s="271"/>
      <c r="I43" s="271"/>
      <c r="J43" s="272"/>
      <c r="L43" s="206"/>
      <c r="M43" s="206"/>
      <c r="N43" s="206"/>
      <c r="O43" s="206"/>
      <c r="P43" s="206"/>
      <c r="Q43" s="206"/>
      <c r="R43" s="206"/>
      <c r="S43" s="206"/>
      <c r="T43" s="206"/>
    </row>
    <row r="44" spans="2:20" ht="12.65" customHeight="1">
      <c r="B44" s="202">
        <f t="shared" si="0"/>
        <v>2043</v>
      </c>
      <c r="C44" s="225" t="s">
        <v>30</v>
      </c>
      <c r="D44" s="226"/>
      <c r="E44" s="117">
        <v>0</v>
      </c>
      <c r="G44" s="274" t="s">
        <v>77</v>
      </c>
      <c r="H44" s="275"/>
      <c r="I44" s="275"/>
      <c r="J44" s="276"/>
      <c r="L44" s="206"/>
      <c r="M44" s="206"/>
      <c r="N44" s="206"/>
      <c r="O44" s="206"/>
      <c r="P44" s="206"/>
      <c r="Q44" s="206"/>
      <c r="R44" s="206"/>
      <c r="S44" s="206"/>
      <c r="T44" s="206"/>
    </row>
    <row r="45" spans="2:20" ht="12.65" customHeight="1">
      <c r="B45" s="121">
        <f t="shared" si="0"/>
        <v>2044</v>
      </c>
      <c r="C45" s="239" t="s">
        <v>31</v>
      </c>
      <c r="D45" s="240"/>
      <c r="E45" s="117">
        <v>0</v>
      </c>
      <c r="G45" s="270" t="s">
        <v>82</v>
      </c>
      <c r="H45" s="271"/>
      <c r="I45" s="271"/>
      <c r="J45" s="272"/>
      <c r="L45" s="206">
        <v>0</v>
      </c>
      <c r="M45" s="206"/>
      <c r="N45" s="206"/>
      <c r="O45" s="206"/>
      <c r="P45" s="206"/>
      <c r="Q45" s="206"/>
      <c r="R45" s="206"/>
      <c r="S45" s="206"/>
      <c r="T45" s="206"/>
    </row>
    <row r="46" spans="2:20" ht="12.65" customHeight="1">
      <c r="B46" s="203">
        <f t="shared" si="0"/>
        <v>2045</v>
      </c>
      <c r="C46" s="225" t="s">
        <v>68</v>
      </c>
      <c r="D46" s="226"/>
      <c r="E46" s="117">
        <v>0</v>
      </c>
      <c r="G46" s="270" t="s">
        <v>80</v>
      </c>
      <c r="H46" s="271"/>
      <c r="I46" s="271"/>
      <c r="J46" s="272"/>
      <c r="L46" s="206"/>
      <c r="M46" s="206"/>
      <c r="N46" s="206"/>
      <c r="O46" s="206"/>
      <c r="P46" s="206"/>
      <c r="Q46" s="206"/>
      <c r="R46" s="206"/>
      <c r="S46" s="206"/>
      <c r="T46" s="206"/>
    </row>
    <row r="47" spans="2:20" ht="12.65" customHeight="1" thickBot="1">
      <c r="B47" s="203">
        <f t="shared" si="0"/>
        <v>2046</v>
      </c>
      <c r="C47" s="225" t="s">
        <v>67</v>
      </c>
      <c r="D47" s="226"/>
      <c r="E47" s="117">
        <v>0</v>
      </c>
      <c r="G47" s="134"/>
      <c r="H47" s="135"/>
      <c r="I47" s="135"/>
      <c r="J47" s="136"/>
      <c r="L47" s="206">
        <v>0</v>
      </c>
      <c r="M47" s="206"/>
      <c r="N47" s="206"/>
      <c r="O47" s="206"/>
      <c r="P47" s="206"/>
      <c r="Q47" s="206"/>
      <c r="R47" s="206"/>
      <c r="S47" s="206"/>
      <c r="T47" s="206"/>
    </row>
    <row r="48" spans="2:20" ht="12.65" customHeight="1" thickBot="1">
      <c r="B48" s="203">
        <f t="shared" si="0"/>
        <v>2047</v>
      </c>
      <c r="C48" s="225" t="s">
        <v>66</v>
      </c>
      <c r="D48" s="226"/>
      <c r="E48" s="117">
        <v>0</v>
      </c>
      <c r="G48" s="243" t="s">
        <v>72</v>
      </c>
      <c r="H48" s="273"/>
      <c r="I48" s="122">
        <f>IF(D22=0,0,-E18/((E56-D24)/D22))</f>
        <v>0</v>
      </c>
      <c r="J48" s="128" t="s">
        <v>20</v>
      </c>
      <c r="L48" s="206">
        <v>0</v>
      </c>
      <c r="M48" s="206"/>
      <c r="N48" s="206"/>
      <c r="O48" s="206"/>
      <c r="P48" s="206"/>
      <c r="Q48" s="206"/>
      <c r="R48" s="206"/>
      <c r="S48" s="206"/>
      <c r="T48" s="206"/>
    </row>
    <row r="49" spans="2:20" ht="12.65" customHeight="1" thickBot="1">
      <c r="B49" s="203">
        <f t="shared" si="0"/>
        <v>2048</v>
      </c>
      <c r="C49" s="225" t="s">
        <v>65</v>
      </c>
      <c r="D49" s="226"/>
      <c r="E49" s="117">
        <v>0</v>
      </c>
      <c r="G49" s="129"/>
      <c r="H49" s="230"/>
      <c r="I49" s="230"/>
      <c r="J49" s="130"/>
      <c r="L49" s="206"/>
      <c r="M49" s="206"/>
      <c r="N49" s="206"/>
      <c r="O49" s="206"/>
      <c r="P49" s="206"/>
      <c r="Q49" s="206"/>
      <c r="R49" s="206"/>
      <c r="S49" s="206"/>
      <c r="T49" s="206"/>
    </row>
    <row r="50" spans="2:20" ht="12.65" customHeight="1" thickBot="1">
      <c r="B50" s="123">
        <f t="shared" si="0"/>
        <v>2049</v>
      </c>
      <c r="C50" s="239" t="s">
        <v>64</v>
      </c>
      <c r="D50" s="240"/>
      <c r="E50" s="117">
        <v>0</v>
      </c>
      <c r="F50" s="17"/>
      <c r="H50" s="283"/>
      <c r="I50" s="283"/>
      <c r="J50" s="79"/>
      <c r="L50" s="206">
        <v>0</v>
      </c>
      <c r="M50" s="206"/>
      <c r="N50" s="206"/>
      <c r="O50" s="206"/>
      <c r="P50" s="206"/>
      <c r="Q50" s="206"/>
      <c r="R50" s="206"/>
      <c r="S50" s="206"/>
      <c r="T50" s="206"/>
    </row>
    <row r="51" spans="2:20" ht="12.65" customHeight="1">
      <c r="B51" s="203">
        <f t="shared" si="0"/>
        <v>2050</v>
      </c>
      <c r="C51" s="225" t="s">
        <v>63</v>
      </c>
      <c r="D51" s="226"/>
      <c r="E51" s="117"/>
      <c r="F51" s="17"/>
      <c r="G51" s="209" t="s">
        <v>73</v>
      </c>
      <c r="H51" s="210"/>
      <c r="I51" s="210"/>
      <c r="J51" s="211"/>
      <c r="L51" s="206"/>
      <c r="M51" s="206"/>
      <c r="N51" s="206"/>
      <c r="O51" s="206"/>
      <c r="P51" s="206"/>
      <c r="Q51" s="206"/>
      <c r="R51" s="206"/>
      <c r="S51" s="206"/>
      <c r="T51" s="206"/>
    </row>
    <row r="52" spans="2:20" ht="12.65" customHeight="1">
      <c r="B52" s="203">
        <f t="shared" si="0"/>
        <v>2051</v>
      </c>
      <c r="C52" s="225" t="s">
        <v>62</v>
      </c>
      <c r="D52" s="226"/>
      <c r="E52" s="117"/>
      <c r="F52" s="17"/>
      <c r="G52" s="212"/>
      <c r="H52" s="213"/>
      <c r="I52" s="213"/>
      <c r="J52" s="214"/>
      <c r="L52" s="206"/>
      <c r="M52" s="206"/>
      <c r="N52" s="206"/>
      <c r="O52" s="206"/>
      <c r="P52" s="206"/>
      <c r="Q52" s="206"/>
      <c r="R52" s="206"/>
      <c r="S52" s="206"/>
      <c r="T52" s="206"/>
    </row>
    <row r="53" spans="2:20" ht="12.65" customHeight="1">
      <c r="B53" s="203">
        <f t="shared" si="0"/>
        <v>2052</v>
      </c>
      <c r="C53" s="225" t="s">
        <v>61</v>
      </c>
      <c r="D53" s="226"/>
      <c r="E53" s="117"/>
      <c r="F53" s="17"/>
      <c r="G53" s="285" t="s">
        <v>105</v>
      </c>
      <c r="H53" s="284"/>
      <c r="I53" s="284"/>
      <c r="J53" s="286"/>
      <c r="L53" s="206"/>
      <c r="M53" s="206"/>
      <c r="N53" s="206"/>
      <c r="O53" s="206"/>
      <c r="P53" s="206"/>
      <c r="Q53" s="206"/>
      <c r="R53" s="206"/>
      <c r="S53" s="206"/>
      <c r="T53" s="206"/>
    </row>
    <row r="54" spans="2:20" ht="12.65" customHeight="1">
      <c r="B54" s="203">
        <f t="shared" si="0"/>
        <v>2053</v>
      </c>
      <c r="C54" s="225" t="s">
        <v>60</v>
      </c>
      <c r="D54" s="226"/>
      <c r="E54" s="117"/>
      <c r="F54" s="17"/>
      <c r="G54" s="287" t="s">
        <v>112</v>
      </c>
      <c r="H54" s="284"/>
      <c r="I54" s="284"/>
      <c r="J54" s="180"/>
      <c r="L54" s="206"/>
      <c r="M54" s="206"/>
      <c r="N54" s="206"/>
      <c r="O54" s="206"/>
      <c r="P54" s="206"/>
      <c r="Q54" s="206"/>
      <c r="R54" s="206"/>
      <c r="S54" s="206"/>
      <c r="T54" s="206"/>
    </row>
    <row r="55" spans="2:20" ht="12.65" customHeight="1">
      <c r="B55" s="203">
        <f t="shared" si="0"/>
        <v>2054</v>
      </c>
      <c r="C55" s="225" t="s">
        <v>59</v>
      </c>
      <c r="D55" s="226"/>
      <c r="E55" s="117"/>
      <c r="F55" s="17"/>
      <c r="G55" s="285" t="s">
        <v>106</v>
      </c>
      <c r="H55" s="284"/>
      <c r="I55" s="284"/>
      <c r="J55" s="286"/>
      <c r="L55" s="206"/>
      <c r="M55" s="206"/>
      <c r="N55" s="206"/>
      <c r="O55" s="206"/>
      <c r="P55" s="206"/>
      <c r="Q55" s="206"/>
      <c r="R55" s="206"/>
      <c r="S55" s="206"/>
      <c r="T55" s="206"/>
    </row>
    <row r="56" spans="2:20" ht="16.399999999999999" customHeight="1" thickBot="1">
      <c r="B56" s="17"/>
      <c r="C56" s="288" t="s">
        <v>0</v>
      </c>
      <c r="D56" s="289"/>
      <c r="E56" s="195">
        <f>SUM(E26:E55)</f>
        <v>0</v>
      </c>
      <c r="F56" s="17"/>
      <c r="G56" s="178"/>
      <c r="H56" s="179"/>
      <c r="I56" s="179"/>
      <c r="J56" s="180"/>
      <c r="L56" s="206"/>
      <c r="M56" s="206"/>
      <c r="N56" s="206"/>
      <c r="O56" s="206"/>
      <c r="P56" s="206"/>
      <c r="Q56" s="206"/>
      <c r="R56" s="206"/>
      <c r="S56" s="206"/>
      <c r="T56" s="206"/>
    </row>
    <row r="57" spans="2:20" ht="12.65" customHeight="1" thickBot="1">
      <c r="C57" s="17"/>
      <c r="D57" s="17"/>
      <c r="E57" s="17"/>
      <c r="F57" s="17"/>
      <c r="G57" s="290" t="s">
        <v>74</v>
      </c>
      <c r="H57" s="291"/>
      <c r="I57" s="119">
        <f>IF(D22=0,0,((E56-D24)/D22-(-E18-D24)/D22)/((-E18+D24)/2))</f>
        <v>0</v>
      </c>
      <c r="J57" s="127"/>
      <c r="L57" s="206"/>
      <c r="M57" s="206"/>
      <c r="N57" s="206"/>
      <c r="O57" s="206"/>
      <c r="P57" s="206"/>
      <c r="Q57" s="206"/>
      <c r="R57" s="206"/>
      <c r="S57" s="206"/>
      <c r="T57" s="206"/>
    </row>
    <row r="58" spans="2:20" ht="12.65" customHeight="1" thickBot="1">
      <c r="C58" s="17"/>
      <c r="D58" s="17"/>
      <c r="E58" s="17"/>
      <c r="F58" s="17"/>
      <c r="G58" s="132"/>
      <c r="H58" s="133"/>
      <c r="I58" s="133"/>
      <c r="J58" s="130"/>
      <c r="L58" s="206"/>
      <c r="M58" s="206"/>
      <c r="N58" s="206"/>
      <c r="O58" s="206"/>
      <c r="P58" s="206"/>
      <c r="Q58" s="206"/>
      <c r="R58" s="206"/>
      <c r="S58" s="206"/>
      <c r="T58" s="206"/>
    </row>
    <row r="59" spans="2:20" ht="12.65" customHeight="1">
      <c r="C59" s="17"/>
      <c r="D59" s="17"/>
      <c r="E59" s="17"/>
      <c r="F59" s="17"/>
      <c r="H59" s="81"/>
      <c r="I59" s="81"/>
      <c r="J59" s="79"/>
      <c r="L59" s="206"/>
      <c r="M59" s="206"/>
      <c r="N59" s="206"/>
      <c r="O59" s="206"/>
      <c r="P59" s="206"/>
      <c r="Q59" s="206"/>
      <c r="R59" s="206"/>
      <c r="S59" s="206"/>
      <c r="T59" s="206"/>
    </row>
    <row r="60" spans="2:20" ht="12.65" customHeight="1">
      <c r="C60" s="17"/>
      <c r="D60" s="17"/>
      <c r="E60" s="17"/>
      <c r="F60" s="17"/>
      <c r="H60" s="81"/>
      <c r="I60" s="81"/>
      <c r="J60" s="84" t="s">
        <v>43</v>
      </c>
      <c r="L60" s="206"/>
      <c r="M60" s="206"/>
      <c r="N60" s="206"/>
      <c r="O60" s="206"/>
      <c r="P60" s="206"/>
      <c r="Q60" s="206"/>
      <c r="R60" s="206"/>
      <c r="S60" s="206"/>
      <c r="T60" s="206"/>
    </row>
    <row r="61" spans="2:20" ht="12.65" customHeight="1">
      <c r="C61" s="17"/>
      <c r="D61" s="17"/>
      <c r="E61" s="17"/>
      <c r="F61" s="17"/>
      <c r="H61" s="81"/>
      <c r="I61" s="81"/>
      <c r="J61" s="124"/>
      <c r="L61" s="206"/>
      <c r="M61" s="206"/>
      <c r="N61" s="206"/>
      <c r="O61" s="206"/>
      <c r="P61" s="206"/>
      <c r="Q61" s="206"/>
      <c r="R61" s="206"/>
      <c r="S61" s="206"/>
      <c r="T61" s="206"/>
    </row>
    <row r="62" spans="2:20" ht="12.65" customHeight="1">
      <c r="C62" s="17"/>
      <c r="D62" s="17"/>
      <c r="E62" s="36"/>
      <c r="F62" s="36"/>
      <c r="G62" s="17"/>
      <c r="H62" s="48"/>
      <c r="I62" s="48"/>
      <c r="J62" s="49"/>
      <c r="L62" s="63"/>
      <c r="M62" s="63"/>
      <c r="N62" s="63"/>
      <c r="O62" s="63"/>
      <c r="P62" s="63"/>
      <c r="Q62" s="63"/>
      <c r="R62" s="63"/>
      <c r="S62" s="63"/>
      <c r="T62" s="63"/>
    </row>
    <row r="63" spans="2:20" ht="12.65" customHeight="1">
      <c r="B63" s="266" t="s">
        <v>48</v>
      </c>
      <c r="C63" s="266"/>
      <c r="D63" s="266"/>
      <c r="E63" s="266"/>
      <c r="F63" s="266"/>
      <c r="G63" s="266"/>
      <c r="H63" s="266"/>
      <c r="I63" s="266"/>
      <c r="J63" s="266"/>
      <c r="L63" s="284"/>
      <c r="M63" s="284"/>
      <c r="N63" s="284"/>
      <c r="O63" s="284"/>
      <c r="P63" s="63"/>
      <c r="Q63" s="63"/>
      <c r="R63" s="63"/>
      <c r="S63" s="63"/>
      <c r="T63" s="63"/>
    </row>
    <row r="64" spans="2:20" ht="12" customHeight="1">
      <c r="B64" s="267" t="s">
        <v>50</v>
      </c>
      <c r="C64" s="267"/>
      <c r="D64" s="267"/>
      <c r="E64" s="267"/>
      <c r="F64" s="267"/>
      <c r="G64" s="267"/>
      <c r="H64" s="267"/>
      <c r="I64" s="267"/>
      <c r="J64" s="267"/>
      <c r="L64" s="284"/>
      <c r="M64" s="284"/>
      <c r="N64" s="284"/>
      <c r="O64" s="284"/>
      <c r="P64" s="2"/>
      <c r="Q64" s="2"/>
      <c r="R64" s="2"/>
      <c r="S64" s="2"/>
      <c r="T64" s="2"/>
    </row>
    <row r="65" spans="2:20" ht="12.65" customHeight="1">
      <c r="B65" s="267" t="s">
        <v>49</v>
      </c>
      <c r="C65" s="267"/>
      <c r="D65" s="267"/>
      <c r="E65" s="267"/>
      <c r="F65" s="267"/>
      <c r="G65" s="267"/>
      <c r="H65" s="267"/>
      <c r="I65" s="267"/>
      <c r="J65" s="267"/>
      <c r="L65" s="284"/>
      <c r="M65" s="284"/>
      <c r="N65" s="284"/>
      <c r="O65" s="284"/>
      <c r="P65" s="63"/>
      <c r="Q65" s="63"/>
      <c r="R65" s="63"/>
      <c r="S65" s="63"/>
      <c r="T65" s="63"/>
    </row>
    <row r="66" spans="2:20" ht="12.65" customHeight="1">
      <c r="B66" s="46"/>
      <c r="C66" s="269"/>
      <c r="D66" s="269"/>
      <c r="F66" s="30"/>
      <c r="G66" s="269"/>
      <c r="H66" s="269"/>
      <c r="J66" s="30"/>
      <c r="L66" s="284"/>
      <c r="M66" s="284"/>
      <c r="N66" s="284"/>
      <c r="O66" s="284"/>
      <c r="P66" s="63"/>
      <c r="Q66" s="63"/>
      <c r="R66" s="63"/>
      <c r="S66" s="63"/>
      <c r="T66" s="63"/>
    </row>
    <row r="67" spans="2:20" ht="12.65" customHeight="1">
      <c r="B67" s="65" t="s">
        <v>98</v>
      </c>
      <c r="C67" s="105">
        <v>45370</v>
      </c>
      <c r="D67" s="46"/>
      <c r="E67" s="54"/>
      <c r="F67" s="54"/>
      <c r="G67" s="53"/>
      <c r="H67" s="55"/>
      <c r="I67" s="53"/>
      <c r="J67" s="53"/>
      <c r="L67" s="63"/>
      <c r="M67" s="63"/>
      <c r="N67" s="63"/>
      <c r="O67" s="63"/>
      <c r="P67" s="63"/>
      <c r="Q67" s="63"/>
      <c r="R67" s="63"/>
      <c r="S67" s="63"/>
      <c r="T67" s="63"/>
    </row>
    <row r="68" spans="2:20" ht="12.65" customHeight="1">
      <c r="B68" s="53"/>
      <c r="C68" s="46" t="s">
        <v>102</v>
      </c>
      <c r="D68" s="46"/>
      <c r="E68" s="46"/>
      <c r="F68" s="46"/>
      <c r="G68" s="58"/>
      <c r="H68" s="58"/>
      <c r="I68" s="58"/>
      <c r="J68" s="58"/>
      <c r="L68" s="63"/>
      <c r="M68" s="63"/>
      <c r="N68" s="63">
        <v>0</v>
      </c>
      <c r="O68" s="63"/>
      <c r="P68" s="63"/>
      <c r="Q68" s="63"/>
      <c r="R68" s="63"/>
      <c r="S68" s="63"/>
      <c r="T68" s="63"/>
    </row>
    <row r="69" spans="2:20" ht="6" customHeight="1">
      <c r="B69" s="53"/>
      <c r="C69" s="22"/>
      <c r="D69" s="22"/>
      <c r="E69" s="46"/>
      <c r="F69" s="46"/>
      <c r="G69" s="31"/>
      <c r="H69" s="31"/>
      <c r="I69" s="31"/>
      <c r="J69" s="31"/>
      <c r="L69" s="2"/>
      <c r="M69" s="2"/>
      <c r="N69" s="2"/>
      <c r="O69" s="2"/>
      <c r="P69" s="2"/>
      <c r="Q69" s="2"/>
      <c r="R69" s="2"/>
      <c r="S69" s="2"/>
      <c r="T69" s="2"/>
    </row>
    <row r="70" spans="2:20" ht="12.65" customHeight="1">
      <c r="B70" s="268"/>
      <c r="C70" s="268"/>
      <c r="D70" s="268"/>
      <c r="E70" s="57"/>
      <c r="F70" s="57"/>
      <c r="G70" s="57"/>
      <c r="H70" s="57"/>
      <c r="I70" s="57"/>
      <c r="J70" s="57"/>
      <c r="K70" s="57"/>
      <c r="L70" s="63"/>
      <c r="M70" s="63"/>
      <c r="N70" s="63"/>
      <c r="O70" s="63"/>
      <c r="P70" s="63"/>
      <c r="Q70" s="63"/>
      <c r="R70" s="63"/>
      <c r="S70" s="63"/>
      <c r="T70" s="63"/>
    </row>
    <row r="71" spans="2:20" ht="12.65" customHeight="1">
      <c r="B71" s="46"/>
      <c r="C71" s="269"/>
      <c r="D71" s="269"/>
      <c r="E71" s="56"/>
      <c r="F71" s="30"/>
      <c r="G71" s="269"/>
      <c r="H71" s="269"/>
      <c r="J71" s="30"/>
      <c r="L71" s="63"/>
      <c r="M71" s="63"/>
      <c r="N71" s="63">
        <v>0</v>
      </c>
      <c r="O71" s="63"/>
      <c r="P71" s="63"/>
      <c r="Q71" s="63"/>
      <c r="R71" s="63"/>
      <c r="S71" s="63"/>
      <c r="T71" s="63"/>
    </row>
    <row r="72" spans="2:20" ht="12.65" customHeight="1">
      <c r="B72" s="53"/>
      <c r="C72" s="53"/>
      <c r="D72" s="46"/>
      <c r="E72" s="54"/>
      <c r="F72" s="54"/>
      <c r="G72" s="53"/>
      <c r="H72" s="53"/>
      <c r="I72" s="53"/>
      <c r="J72" s="53"/>
      <c r="K72" s="47"/>
      <c r="L72" s="64"/>
      <c r="M72" s="64"/>
      <c r="N72" s="64"/>
      <c r="O72" s="64"/>
      <c r="P72" s="64"/>
      <c r="Q72" s="64"/>
      <c r="R72" s="64"/>
      <c r="S72" s="64"/>
      <c r="T72" s="64"/>
    </row>
    <row r="73" spans="2:20" ht="12.65" customHeight="1">
      <c r="B73" s="58"/>
      <c r="C73" s="58"/>
      <c r="D73" s="58"/>
      <c r="E73" s="58"/>
      <c r="F73" s="58"/>
      <c r="G73" s="53"/>
      <c r="H73" s="46"/>
      <c r="I73" s="53"/>
      <c r="J73" s="53"/>
      <c r="K73" s="65"/>
      <c r="L73" s="64"/>
      <c r="M73" s="64"/>
      <c r="N73" s="64"/>
      <c r="O73" s="64"/>
      <c r="P73" s="64"/>
      <c r="Q73" s="64"/>
      <c r="R73" s="64"/>
      <c r="S73" s="64"/>
      <c r="T73" s="64"/>
    </row>
    <row r="74" spans="2:20" ht="12.65" customHeight="1">
      <c r="B74" s="58"/>
      <c r="C74" s="58"/>
      <c r="D74" s="58"/>
      <c r="E74" s="58"/>
      <c r="F74" s="58"/>
      <c r="G74" s="53"/>
      <c r="H74" s="53"/>
      <c r="I74" s="53"/>
      <c r="J74" s="53"/>
      <c r="K74" s="66"/>
      <c r="L74" s="64"/>
      <c r="M74" s="64"/>
      <c r="N74" s="64"/>
      <c r="O74" s="64"/>
      <c r="P74" s="64"/>
      <c r="Q74" s="64"/>
      <c r="R74" s="64"/>
      <c r="S74" s="64"/>
      <c r="T74" s="64"/>
    </row>
    <row r="75" spans="2:20" ht="12.65" customHeight="1">
      <c r="B75" s="58"/>
      <c r="C75" s="58"/>
      <c r="D75" s="58"/>
      <c r="E75" s="58"/>
      <c r="F75" s="58"/>
      <c r="G75" s="58"/>
      <c r="H75" s="58"/>
      <c r="I75" s="58"/>
      <c r="J75" s="46"/>
      <c r="L75" s="64"/>
      <c r="M75" s="64"/>
      <c r="N75" s="64"/>
      <c r="O75" s="64"/>
      <c r="P75" s="64"/>
      <c r="Q75" s="64"/>
      <c r="R75" s="64"/>
      <c r="S75" s="64"/>
      <c r="T75" s="64"/>
    </row>
    <row r="76" spans="2:20" ht="6" customHeight="1">
      <c r="L76" s="2"/>
      <c r="M76" s="2"/>
      <c r="N76" s="2"/>
      <c r="O76" s="2"/>
      <c r="P76" s="2"/>
      <c r="Q76" s="2"/>
      <c r="R76" s="2"/>
      <c r="S76" s="2"/>
      <c r="T76" s="2"/>
    </row>
    <row r="77" spans="2:20" ht="12.65" customHeight="1">
      <c r="B77" s="59"/>
      <c r="C77" s="57"/>
      <c r="D77" s="57"/>
      <c r="E77" s="31"/>
      <c r="F77" s="31"/>
      <c r="G77" s="31"/>
      <c r="H77" s="31"/>
      <c r="I77" s="31"/>
      <c r="J77" s="22"/>
      <c r="L77" s="63"/>
      <c r="M77" s="63"/>
      <c r="N77" s="63"/>
      <c r="O77" s="63"/>
      <c r="P77" s="63"/>
      <c r="Q77" s="63"/>
      <c r="R77" s="63"/>
      <c r="S77" s="63"/>
      <c r="T77" s="63"/>
    </row>
    <row r="78" spans="2:20" ht="12.65" customHeight="1">
      <c r="B78" s="59"/>
      <c r="C78" s="269"/>
      <c r="D78" s="269"/>
      <c r="E78" s="269"/>
      <c r="F78" s="269"/>
      <c r="G78" s="22"/>
      <c r="H78" s="22"/>
      <c r="I78" s="22"/>
      <c r="J78" s="31"/>
      <c r="L78" s="63"/>
      <c r="M78" s="63"/>
      <c r="N78" s="63">
        <v>0</v>
      </c>
      <c r="O78" s="63"/>
      <c r="P78" s="63"/>
      <c r="Q78" s="63"/>
      <c r="R78" s="63"/>
      <c r="S78" s="63"/>
      <c r="T78" s="63"/>
    </row>
    <row r="79" spans="2:20" ht="12.65" customHeight="1">
      <c r="B79" s="47"/>
      <c r="C79" s="53"/>
      <c r="D79" s="53"/>
      <c r="E79" s="53"/>
      <c r="F79" s="55"/>
      <c r="G79" s="61"/>
      <c r="H79" s="62"/>
      <c r="I79" s="62"/>
      <c r="J79" s="31"/>
      <c r="L79" s="64"/>
      <c r="M79" s="64"/>
      <c r="N79" s="64"/>
      <c r="O79" s="64"/>
      <c r="P79" s="64"/>
      <c r="Q79" s="64"/>
      <c r="R79" s="64"/>
      <c r="S79" s="64"/>
      <c r="T79" s="64"/>
    </row>
    <row r="80" spans="2:20" ht="13.4" customHeight="1">
      <c r="B80" s="37"/>
      <c r="C80" s="37"/>
      <c r="D80" s="37"/>
      <c r="E80" s="37"/>
      <c r="F80" s="37"/>
      <c r="G80" s="37"/>
      <c r="H80" s="37"/>
      <c r="I80" s="37"/>
      <c r="J80" s="38"/>
    </row>
    <row r="81" spans="2:10" ht="12.75" customHeight="1"/>
    <row r="82" spans="2:10" ht="12.75" customHeight="1"/>
    <row r="84" spans="2:10" ht="5.25" customHeight="1">
      <c r="B84" s="17"/>
      <c r="C84" s="17"/>
      <c r="D84" s="17"/>
      <c r="E84" s="17"/>
      <c r="F84" s="17"/>
      <c r="G84" s="17"/>
      <c r="H84" s="17"/>
      <c r="I84" s="17"/>
      <c r="J84" s="17"/>
    </row>
    <row r="85" spans="2:10">
      <c r="D85" s="264"/>
      <c r="E85" s="265"/>
      <c r="F85" s="265"/>
      <c r="G85" s="265"/>
      <c r="H85" s="265"/>
    </row>
    <row r="86" spans="2:10">
      <c r="D86" s="262"/>
      <c r="E86" s="262"/>
      <c r="F86" s="262"/>
      <c r="G86" s="262"/>
      <c r="H86" s="262"/>
    </row>
    <row r="87" spans="2:10">
      <c r="D87" s="263"/>
      <c r="E87" s="263"/>
      <c r="F87" s="263"/>
      <c r="H87" s="39"/>
    </row>
    <row r="89" spans="2:10">
      <c r="D89" s="264"/>
      <c r="E89" s="265"/>
      <c r="F89" s="265"/>
      <c r="G89" s="265"/>
      <c r="H89" s="265"/>
    </row>
    <row r="90" spans="2:10">
      <c r="D90" s="262"/>
      <c r="E90" s="262"/>
      <c r="F90" s="262"/>
      <c r="G90" s="262"/>
      <c r="H90" s="262"/>
    </row>
    <row r="91" spans="2:10">
      <c r="D91" s="263"/>
      <c r="E91" s="263"/>
      <c r="F91" s="263"/>
      <c r="H91" s="39"/>
    </row>
    <row r="97" spans="2:10">
      <c r="G97" s="107"/>
      <c r="H97" s="107"/>
      <c r="I97" s="107"/>
      <c r="J97" s="108"/>
    </row>
    <row r="98" spans="2:10">
      <c r="G98" s="17"/>
      <c r="H98" s="17"/>
      <c r="I98" s="17"/>
      <c r="J98" s="17"/>
    </row>
    <row r="99" spans="2:10">
      <c r="G99" s="17"/>
      <c r="H99" s="17"/>
      <c r="I99" s="17"/>
      <c r="J99" s="17"/>
    </row>
    <row r="100" spans="2:10" ht="14.15">
      <c r="B100" s="59"/>
      <c r="C100" s="59"/>
      <c r="D100" s="59"/>
      <c r="E100" s="59"/>
      <c r="F100" s="59"/>
      <c r="H100" s="32"/>
      <c r="I100" s="17"/>
      <c r="J100" s="17"/>
    </row>
    <row r="101" spans="2:10">
      <c r="B101" s="261"/>
      <c r="C101" s="261"/>
      <c r="D101" s="261"/>
      <c r="E101" s="56"/>
      <c r="F101" s="56"/>
      <c r="G101" s="17"/>
      <c r="H101" s="17"/>
      <c r="I101" s="109"/>
      <c r="J101" s="110"/>
    </row>
    <row r="102" spans="2:10">
      <c r="B102" s="47"/>
      <c r="C102" s="47"/>
      <c r="D102" s="47"/>
      <c r="E102" s="47"/>
      <c r="F102" s="47"/>
      <c r="G102" s="17"/>
      <c r="H102" s="17"/>
      <c r="I102" s="48"/>
      <c r="J102" s="17"/>
    </row>
    <row r="103" spans="2:10">
      <c r="B103" s="111"/>
      <c r="C103" s="36"/>
      <c r="D103" s="47"/>
      <c r="E103" s="107"/>
      <c r="F103" s="107"/>
      <c r="G103" s="17"/>
      <c r="H103" s="17"/>
      <c r="I103" s="17"/>
      <c r="J103" s="17"/>
    </row>
    <row r="104" spans="2:10">
      <c r="H104" s="39"/>
    </row>
    <row r="105" spans="2:10">
      <c r="G105" s="53"/>
      <c r="H105" s="39"/>
      <c r="I105" s="112"/>
      <c r="J105" s="32"/>
    </row>
    <row r="106" spans="2:10">
      <c r="G106" s="47"/>
      <c r="H106" s="47"/>
      <c r="I106" s="47"/>
      <c r="J106" s="47"/>
    </row>
    <row r="107" spans="2:10">
      <c r="G107" s="36"/>
      <c r="H107" s="111"/>
      <c r="I107" s="36"/>
      <c r="J107" s="36"/>
    </row>
    <row r="108" spans="2:10">
      <c r="G108" s="66"/>
      <c r="H108" s="66"/>
      <c r="I108" s="66"/>
      <c r="J108" s="106"/>
    </row>
  </sheetData>
  <sheetProtection algorithmName="SHA-512" hashValue="Z1bajuxoZaA2V2uir3xqaDkIzWnT0gbLmbPA3GLYUzeAz5fu0A4RJikeElpWtzuDPrc1xvtLlhub07aeD9qUiQ==" saltValue="iFqnIHuDrMwZPAQ1mR3kHg==" spinCount="100000" sheet="1" objects="1" scenarios="1" selectLockedCells="1"/>
  <mergeCells count="125">
    <mergeCell ref="C50:D50"/>
    <mergeCell ref="C51:D51"/>
    <mergeCell ref="C52:D52"/>
    <mergeCell ref="C53:D53"/>
    <mergeCell ref="C54:D54"/>
    <mergeCell ref="L54:T54"/>
    <mergeCell ref="L63:O66"/>
    <mergeCell ref="G53:J53"/>
    <mergeCell ref="G54:I54"/>
    <mergeCell ref="G55:J55"/>
    <mergeCell ref="C55:D55"/>
    <mergeCell ref="L50:T50"/>
    <mergeCell ref="G51:J52"/>
    <mergeCell ref="C56:D56"/>
    <mergeCell ref="L56:T56"/>
    <mergeCell ref="L57:T57"/>
    <mergeCell ref="L58:T58"/>
    <mergeCell ref="G57:H57"/>
    <mergeCell ref="L59:T59"/>
    <mergeCell ref="L60:T60"/>
    <mergeCell ref="L61:T61"/>
    <mergeCell ref="L51:T51"/>
    <mergeCell ref="L52:T52"/>
    <mergeCell ref="L53:T53"/>
    <mergeCell ref="L55:T55"/>
    <mergeCell ref="C44:D44"/>
    <mergeCell ref="C45:D45"/>
    <mergeCell ref="C46:D46"/>
    <mergeCell ref="C47:D47"/>
    <mergeCell ref="C48:D48"/>
    <mergeCell ref="C37:D37"/>
    <mergeCell ref="H49:I49"/>
    <mergeCell ref="G38:H38"/>
    <mergeCell ref="C39:D39"/>
    <mergeCell ref="C40:D40"/>
    <mergeCell ref="G46:J46"/>
    <mergeCell ref="G48:H48"/>
    <mergeCell ref="C43:D43"/>
    <mergeCell ref="G43:J43"/>
    <mergeCell ref="G44:J44"/>
    <mergeCell ref="G45:J45"/>
    <mergeCell ref="C49:D49"/>
    <mergeCell ref="L38:N38"/>
    <mergeCell ref="L39:N39"/>
    <mergeCell ref="L42:T42"/>
    <mergeCell ref="L49:T49"/>
    <mergeCell ref="H50:I50"/>
    <mergeCell ref="L43:T43"/>
    <mergeCell ref="B101:D101"/>
    <mergeCell ref="D90:H90"/>
    <mergeCell ref="D91:F91"/>
    <mergeCell ref="D85:H85"/>
    <mergeCell ref="D86:H86"/>
    <mergeCell ref="B63:J63"/>
    <mergeCell ref="B64:J64"/>
    <mergeCell ref="B65:J65"/>
    <mergeCell ref="B70:D70"/>
    <mergeCell ref="G66:H66"/>
    <mergeCell ref="C66:D66"/>
    <mergeCell ref="D89:H89"/>
    <mergeCell ref="C71:D71"/>
    <mergeCell ref="G71:H71"/>
    <mergeCell ref="C78:F78"/>
    <mergeCell ref="D87:F87"/>
    <mergeCell ref="P5:T5"/>
    <mergeCell ref="L6:M6"/>
    <mergeCell ref="L9:P9"/>
    <mergeCell ref="L10:M10"/>
    <mergeCell ref="L7:P7"/>
    <mergeCell ref="L13:T13"/>
    <mergeCell ref="L14:T14"/>
    <mergeCell ref="B7:F7"/>
    <mergeCell ref="B9:F9"/>
    <mergeCell ref="B10:C10"/>
    <mergeCell ref="L11:T11"/>
    <mergeCell ref="L12:T12"/>
    <mergeCell ref="B6:C6"/>
    <mergeCell ref="S8:T8"/>
    <mergeCell ref="I4:J6"/>
    <mergeCell ref="I7:J7"/>
    <mergeCell ref="B11:J14"/>
    <mergeCell ref="H40:I40"/>
    <mergeCell ref="G28:J29"/>
    <mergeCell ref="B16:E16"/>
    <mergeCell ref="B18:D18"/>
    <mergeCell ref="H37:I37"/>
    <mergeCell ref="L41:T41"/>
    <mergeCell ref="H39:I39"/>
    <mergeCell ref="H31:I31"/>
    <mergeCell ref="H32:I32"/>
    <mergeCell ref="C38:D38"/>
    <mergeCell ref="C30:D30"/>
    <mergeCell ref="C31:D31"/>
    <mergeCell ref="C26:D26"/>
    <mergeCell ref="C27:D27"/>
    <mergeCell ref="C36:D36"/>
    <mergeCell ref="C35:D35"/>
    <mergeCell ref="G41:J42"/>
    <mergeCell ref="G23:H23"/>
    <mergeCell ref="G30:H30"/>
    <mergeCell ref="C33:D33"/>
    <mergeCell ref="L44:T44"/>
    <mergeCell ref="L45:T45"/>
    <mergeCell ref="L46:T46"/>
    <mergeCell ref="L47:T47"/>
    <mergeCell ref="L48:T48"/>
    <mergeCell ref="L16:O16"/>
    <mergeCell ref="D15:J15"/>
    <mergeCell ref="G18:J19"/>
    <mergeCell ref="G26:J27"/>
    <mergeCell ref="G33:J34"/>
    <mergeCell ref="G20:J22"/>
    <mergeCell ref="C34:D34"/>
    <mergeCell ref="G16:J16"/>
    <mergeCell ref="C32:D32"/>
    <mergeCell ref="C28:D28"/>
    <mergeCell ref="C29:D29"/>
    <mergeCell ref="B20:C20"/>
    <mergeCell ref="B22:C22"/>
    <mergeCell ref="H24:I24"/>
    <mergeCell ref="H25:I25"/>
    <mergeCell ref="Q16:T16"/>
    <mergeCell ref="C41:D41"/>
    <mergeCell ref="C42:D42"/>
    <mergeCell ref="B24:C24"/>
  </mergeCells>
  <printOptions horizontalCentered="1"/>
  <pageMargins left="0.23622047244094491" right="0.23622047244094491" top="0.74803149606299213" bottom="0.74803149606299213" header="0.31496062992125984" footer="0.31496062992125984"/>
  <pageSetup paperSize="9" scale="95" fitToHeight="0" orientation="portrait" r:id="rId1"/>
  <headerFooter alignWithMargins="0"/>
  <colBreaks count="1" manualBreakCount="1">
    <brk id="10" min="3" max="6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7BE3C-959E-49F5-947C-46161C0EA5A1}">
  <sheetPr>
    <tabColor rgb="FFFFC000"/>
  </sheetPr>
  <dimension ref="B1:V110"/>
  <sheetViews>
    <sheetView showGridLines="0" showZeros="0" zoomScale="98" zoomScaleNormal="98" zoomScaleSheetLayoutView="100" workbookViewId="0">
      <selection activeCell="AA19" sqref="AA19"/>
    </sheetView>
  </sheetViews>
  <sheetFormatPr defaultColWidth="9.07421875" defaultRowHeight="12.45"/>
  <cols>
    <col min="1" max="1" width="7.07421875" style="16" customWidth="1"/>
    <col min="2" max="2" width="8" style="16" customWidth="1"/>
    <col min="3" max="3" width="11.4609375" style="16" customWidth="1"/>
    <col min="4" max="4" width="9.3046875" style="16" customWidth="1"/>
    <col min="5" max="5" width="12.07421875" style="16" customWidth="1"/>
    <col min="6" max="6" width="6.53515625" style="16" customWidth="1"/>
    <col min="7" max="7" width="4.4609375" style="16" customWidth="1"/>
    <col min="8" max="8" width="8.69140625" style="16" customWidth="1"/>
    <col min="9" max="9" width="8.84375" style="16" customWidth="1"/>
    <col min="10" max="10" width="11.3046875" style="16" customWidth="1"/>
    <col min="11" max="11" width="15.07421875" style="16" customWidth="1"/>
    <col min="12" max="12" width="6" style="16" customWidth="1"/>
    <col min="13" max="13" width="11.23046875" style="16" customWidth="1"/>
    <col min="14" max="15" width="9.07421875" style="16"/>
    <col min="16" max="16" width="10" style="16" customWidth="1"/>
    <col min="17" max="17" width="2.84375" style="16" customWidth="1"/>
    <col min="18" max="18" width="13.07421875" style="16" customWidth="1"/>
    <col min="19" max="19" width="12.07421875" style="16" customWidth="1"/>
    <col min="20" max="20" width="11.3046875" style="16" customWidth="1"/>
    <col min="21" max="21" width="11.84375" style="16" customWidth="1"/>
    <col min="22" max="16384" width="9.07421875" style="16"/>
  </cols>
  <sheetData>
    <row r="1" spans="2:21" ht="36" customHeight="1">
      <c r="L1" s="17"/>
      <c r="M1" s="17"/>
      <c r="N1" s="17"/>
      <c r="O1" s="17"/>
    </row>
    <row r="2" spans="2:21" ht="17.25" customHeight="1">
      <c r="B2" s="44"/>
      <c r="C2" s="43" t="s">
        <v>51</v>
      </c>
      <c r="L2" s="17"/>
      <c r="M2" s="17"/>
      <c r="N2" s="17"/>
      <c r="O2" s="17"/>
    </row>
    <row r="3" spans="2:21" ht="7.5" customHeight="1">
      <c r="B3" s="18"/>
      <c r="C3" s="18"/>
      <c r="D3" s="19"/>
      <c r="H3" s="20"/>
      <c r="L3" s="17"/>
      <c r="M3" s="17"/>
      <c r="N3" s="17"/>
      <c r="O3" s="17"/>
    </row>
    <row r="4" spans="2:21" ht="15.75" customHeight="1">
      <c r="B4" s="21" t="s">
        <v>103</v>
      </c>
      <c r="C4" s="21"/>
      <c r="D4" s="21"/>
      <c r="E4" s="21"/>
      <c r="F4" s="21"/>
      <c r="G4" s="21"/>
      <c r="H4" s="21"/>
      <c r="I4" s="302"/>
      <c r="J4" s="302"/>
      <c r="K4" s="302"/>
      <c r="L4" s="83"/>
      <c r="M4" s="6" t="s">
        <v>47</v>
      </c>
      <c r="N4" s="6"/>
      <c r="O4" s="6"/>
      <c r="P4" s="6"/>
      <c r="Q4" s="6"/>
      <c r="R4" s="6"/>
      <c r="S4" s="6"/>
      <c r="T4" s="1"/>
      <c r="U4" s="12"/>
    </row>
    <row r="5" spans="2:21" ht="12.75" customHeight="1">
      <c r="B5" s="21"/>
      <c r="C5" s="21"/>
      <c r="D5" s="21"/>
      <c r="E5" s="21"/>
      <c r="F5" s="21"/>
      <c r="G5" s="21"/>
      <c r="H5" s="42">
        <v>0</v>
      </c>
      <c r="I5" s="302"/>
      <c r="J5" s="302"/>
      <c r="K5" s="302"/>
      <c r="L5" s="83"/>
      <c r="M5" s="7"/>
      <c r="N5" s="6"/>
      <c r="O5" s="6"/>
      <c r="P5" s="6"/>
      <c r="Q5" s="245"/>
      <c r="R5" s="245"/>
      <c r="S5" s="245"/>
      <c r="T5" s="245"/>
      <c r="U5" s="245"/>
    </row>
    <row r="6" spans="2:21" ht="3" customHeight="1">
      <c r="B6" s="21"/>
      <c r="C6" s="21"/>
      <c r="D6" s="21"/>
      <c r="E6" s="21"/>
      <c r="F6" s="21"/>
      <c r="G6" s="21"/>
      <c r="H6" s="42"/>
      <c r="I6" s="42"/>
      <c r="J6" s="42"/>
      <c r="K6" s="42"/>
      <c r="L6" s="17"/>
      <c r="M6" s="6"/>
      <c r="N6" s="6"/>
      <c r="O6" s="6"/>
      <c r="P6" s="6"/>
      <c r="Q6" s="245"/>
      <c r="R6" s="245"/>
      <c r="S6" s="245"/>
      <c r="T6" s="245"/>
      <c r="U6" s="245"/>
    </row>
    <row r="7" spans="2:21" ht="12.75" customHeight="1">
      <c r="B7" s="253" t="s">
        <v>46</v>
      </c>
      <c r="C7" s="253"/>
      <c r="D7" s="23"/>
      <c r="E7" s="23"/>
      <c r="F7" s="23"/>
      <c r="G7" s="23"/>
      <c r="H7" s="24"/>
      <c r="I7" s="42"/>
      <c r="J7" s="42"/>
      <c r="K7" s="42"/>
      <c r="L7" s="17"/>
      <c r="M7" s="246" t="s">
        <v>46</v>
      </c>
      <c r="N7" s="246"/>
      <c r="O7" s="7"/>
      <c r="P7" s="7"/>
      <c r="Q7" s="7"/>
      <c r="R7" s="11"/>
      <c r="S7" s="11"/>
      <c r="T7" s="11"/>
      <c r="U7" s="11"/>
    </row>
    <row r="8" spans="2:21" ht="12.75" customHeight="1">
      <c r="B8" s="298" t="s">
        <v>93</v>
      </c>
      <c r="C8" s="298"/>
      <c r="D8" s="298"/>
      <c r="E8" s="298"/>
      <c r="F8" s="298"/>
      <c r="G8" s="298"/>
      <c r="H8" s="23"/>
      <c r="I8" s="21"/>
      <c r="J8" s="25"/>
      <c r="K8" s="25"/>
      <c r="L8" s="17"/>
      <c r="M8" s="299" t="str">
        <f>B8</f>
        <v>Liiketilasijoittajat Oy</v>
      </c>
      <c r="N8" s="299"/>
      <c r="O8" s="299"/>
      <c r="P8" s="299"/>
      <c r="Q8" s="299"/>
      <c r="R8" s="7"/>
      <c r="S8" s="6"/>
      <c r="T8" s="8"/>
      <c r="U8" s="8"/>
    </row>
    <row r="9" spans="2:21" ht="17.25" customHeight="1">
      <c r="B9" s="26" t="s">
        <v>42</v>
      </c>
      <c r="C9" s="27"/>
      <c r="D9" s="17"/>
      <c r="K9" s="28"/>
      <c r="L9" s="17"/>
      <c r="M9" s="13" t="s">
        <v>42</v>
      </c>
      <c r="N9" s="14"/>
      <c r="O9" s="5"/>
      <c r="P9" s="5"/>
      <c r="Q9" s="5"/>
      <c r="R9" s="5"/>
      <c r="S9" s="5"/>
      <c r="T9" s="5"/>
      <c r="U9" s="15" t="s">
        <v>43</v>
      </c>
    </row>
    <row r="10" spans="2:21" ht="12.75" customHeight="1">
      <c r="B10" s="298" t="s">
        <v>85</v>
      </c>
      <c r="C10" s="298"/>
      <c r="D10" s="298"/>
      <c r="E10" s="298"/>
      <c r="F10" s="298"/>
      <c r="G10" s="298"/>
      <c r="K10" s="82"/>
      <c r="L10" s="17"/>
      <c r="M10" s="299" t="str">
        <f>B10</f>
        <v>Yritystulkki</v>
      </c>
      <c r="N10" s="299"/>
      <c r="O10" s="299"/>
      <c r="P10" s="299"/>
      <c r="Q10" s="299"/>
      <c r="R10" s="41"/>
      <c r="S10" s="41"/>
      <c r="T10" s="41"/>
      <c r="U10" s="95">
        <f>K63</f>
        <v>0</v>
      </c>
    </row>
    <row r="11" spans="2:21" ht="18" customHeight="1">
      <c r="B11" s="251" t="s">
        <v>87</v>
      </c>
      <c r="C11" s="251"/>
      <c r="D11" s="21"/>
      <c r="E11" s="21"/>
      <c r="F11" s="21"/>
      <c r="G11" s="21"/>
      <c r="H11" s="21"/>
      <c r="I11" s="21"/>
      <c r="J11" s="17"/>
      <c r="K11" s="17"/>
      <c r="L11" s="17"/>
      <c r="M11" s="248" t="s">
        <v>89</v>
      </c>
      <c r="N11" s="248"/>
      <c r="O11" s="6"/>
      <c r="P11" s="6"/>
      <c r="Q11" s="6"/>
      <c r="R11" s="6"/>
      <c r="S11" s="6"/>
      <c r="T11" s="5"/>
      <c r="U11" s="5"/>
    </row>
    <row r="12" spans="2:21" ht="13.4" customHeight="1">
      <c r="B12" s="300" t="s">
        <v>99</v>
      </c>
      <c r="C12" s="301"/>
      <c r="D12" s="301"/>
      <c r="E12" s="301"/>
      <c r="F12" s="301"/>
      <c r="G12" s="301"/>
      <c r="H12" s="301"/>
      <c r="I12" s="301"/>
      <c r="J12" s="301"/>
      <c r="K12" s="301"/>
      <c r="L12" s="17"/>
      <c r="M12" s="252"/>
      <c r="N12" s="252"/>
      <c r="O12" s="252"/>
      <c r="P12" s="252"/>
      <c r="Q12" s="252"/>
      <c r="R12" s="252"/>
      <c r="S12" s="252"/>
      <c r="T12" s="252"/>
      <c r="U12" s="252"/>
    </row>
    <row r="13" spans="2:21" ht="13.4" customHeight="1">
      <c r="B13" s="303" t="s">
        <v>97</v>
      </c>
      <c r="C13" s="304"/>
      <c r="D13" s="304"/>
      <c r="E13" s="304"/>
      <c r="F13" s="304"/>
      <c r="G13" s="304"/>
      <c r="H13" s="304"/>
      <c r="I13" s="304"/>
      <c r="J13" s="304"/>
      <c r="K13" s="304"/>
      <c r="L13" s="17"/>
      <c r="M13" s="305"/>
      <c r="N13" s="305"/>
      <c r="O13" s="305"/>
      <c r="P13" s="305"/>
      <c r="Q13" s="305"/>
      <c r="R13" s="305"/>
      <c r="S13" s="305"/>
      <c r="T13" s="305"/>
      <c r="U13" s="305"/>
    </row>
    <row r="14" spans="2:21" ht="13.4" customHeight="1">
      <c r="B14" s="303" t="s">
        <v>101</v>
      </c>
      <c r="C14" s="304"/>
      <c r="D14" s="304"/>
      <c r="E14" s="304"/>
      <c r="F14" s="304"/>
      <c r="G14" s="304"/>
      <c r="H14" s="304"/>
      <c r="I14" s="304"/>
      <c r="J14" s="304"/>
      <c r="K14" s="304"/>
      <c r="L14" s="17"/>
      <c r="M14" s="305"/>
      <c r="N14" s="305"/>
      <c r="O14" s="305"/>
      <c r="P14" s="305"/>
      <c r="Q14" s="305"/>
      <c r="R14" s="305"/>
      <c r="S14" s="305"/>
      <c r="T14" s="305"/>
      <c r="U14" s="305"/>
    </row>
    <row r="15" spans="2:21" ht="13.4" customHeight="1">
      <c r="B15" s="303" t="s">
        <v>100</v>
      </c>
      <c r="C15" s="304"/>
      <c r="D15" s="304"/>
      <c r="E15" s="304"/>
      <c r="F15" s="304"/>
      <c r="G15" s="304"/>
      <c r="H15" s="304"/>
      <c r="I15" s="304"/>
      <c r="J15" s="304"/>
      <c r="K15" s="304"/>
      <c r="L15" s="17"/>
      <c r="M15" s="305"/>
      <c r="N15" s="305"/>
      <c r="O15" s="305"/>
      <c r="P15" s="305"/>
      <c r="Q15" s="305"/>
      <c r="R15" s="305"/>
      <c r="S15" s="305"/>
      <c r="T15" s="305"/>
      <c r="U15" s="305"/>
    </row>
    <row r="16" spans="2:21" ht="12.75" customHeight="1">
      <c r="B16" s="29"/>
      <c r="C16" s="30"/>
      <c r="D16" s="208"/>
      <c r="E16" s="208"/>
      <c r="F16" s="208"/>
      <c r="G16" s="208"/>
      <c r="H16" s="208"/>
      <c r="I16" s="208"/>
      <c r="J16" s="208"/>
      <c r="K16" s="208"/>
      <c r="L16" s="17"/>
      <c r="M16" s="68">
        <f t="shared" ref="M16" si="0">B16</f>
        <v>0</v>
      </c>
      <c r="N16" s="68"/>
      <c r="O16" s="68"/>
      <c r="P16" s="68"/>
      <c r="Q16" s="68"/>
      <c r="R16" s="68"/>
      <c r="S16" s="68"/>
      <c r="T16" s="68"/>
      <c r="U16" s="68"/>
    </row>
    <row r="17" spans="2:22" s="31" customFormat="1" ht="18" customHeight="1">
      <c r="B17" s="314" t="s">
        <v>1</v>
      </c>
      <c r="C17" s="314"/>
      <c r="D17" s="314"/>
      <c r="E17" s="314"/>
      <c r="F17" s="45"/>
      <c r="G17" s="45"/>
      <c r="H17" s="314" t="s">
        <v>70</v>
      </c>
      <c r="I17" s="314"/>
      <c r="J17" s="314"/>
      <c r="K17" s="314"/>
      <c r="L17" s="22"/>
      <c r="M17" s="207" t="s">
        <v>111</v>
      </c>
      <c r="N17" s="207"/>
      <c r="O17" s="207"/>
      <c r="P17" s="207"/>
      <c r="Q17" s="97"/>
      <c r="R17" s="207" t="s">
        <v>88</v>
      </c>
      <c r="S17" s="207"/>
      <c r="T17" s="207"/>
      <c r="U17" s="207"/>
    </row>
    <row r="18" spans="2:22" ht="13.5" customHeight="1" thickBot="1">
      <c r="K18" s="73"/>
      <c r="L18" s="17"/>
      <c r="Q18" s="63">
        <v>0</v>
      </c>
    </row>
    <row r="19" spans="2:22" ht="12.75" customHeight="1">
      <c r="B19" s="236" t="s">
        <v>69</v>
      </c>
      <c r="C19" s="236"/>
      <c r="D19" s="236"/>
      <c r="E19" s="104">
        <v>-550000</v>
      </c>
      <c r="H19" s="209" t="s">
        <v>71</v>
      </c>
      <c r="I19" s="210"/>
      <c r="J19" s="210"/>
      <c r="K19" s="211"/>
      <c r="L19" s="17"/>
      <c r="M19" s="166" t="s">
        <v>52</v>
      </c>
      <c r="N19" s="167"/>
      <c r="O19" s="168"/>
      <c r="P19" s="98">
        <f>500*11*12</f>
        <v>66000</v>
      </c>
      <c r="Q19" s="63">
        <v>0</v>
      </c>
      <c r="R19" s="169" t="s">
        <v>94</v>
      </c>
      <c r="S19" s="170"/>
      <c r="T19" s="170"/>
      <c r="U19" s="171"/>
    </row>
    <row r="20" spans="2:22" ht="13.5" customHeight="1">
      <c r="H20" s="212"/>
      <c r="I20" s="213"/>
      <c r="J20" s="213"/>
      <c r="K20" s="214"/>
      <c r="L20" s="17"/>
      <c r="M20" s="90" t="s">
        <v>53</v>
      </c>
      <c r="N20" s="3"/>
      <c r="O20" s="5"/>
      <c r="P20" s="98">
        <v>0</v>
      </c>
      <c r="Q20" s="63"/>
      <c r="R20" s="85"/>
      <c r="S20" s="40"/>
      <c r="T20" s="40"/>
      <c r="U20" s="86"/>
    </row>
    <row r="21" spans="2:22" ht="13.5" customHeight="1">
      <c r="B21" s="228" t="s">
        <v>90</v>
      </c>
      <c r="C21" s="228"/>
      <c r="D21" s="70">
        <v>7.0000000000000007E-2</v>
      </c>
      <c r="E21" s="17" t="s">
        <v>15</v>
      </c>
      <c r="F21" s="17"/>
      <c r="H21" s="306" t="s">
        <v>75</v>
      </c>
      <c r="I21" s="307"/>
      <c r="J21" s="307"/>
      <c r="K21" s="308"/>
      <c r="L21" s="17"/>
      <c r="M21" s="90" t="s">
        <v>54</v>
      </c>
      <c r="N21" s="3"/>
      <c r="O21" s="5"/>
      <c r="P21" s="99">
        <f>P22*P23*P24</f>
        <v>0</v>
      </c>
      <c r="Q21" s="63"/>
      <c r="R21" s="85"/>
      <c r="S21" s="40"/>
      <c r="T21" s="40"/>
      <c r="U21" s="86"/>
    </row>
    <row r="22" spans="2:22" ht="13.5" customHeight="1">
      <c r="B22" s="17"/>
      <c r="C22" s="17"/>
      <c r="D22" s="22"/>
      <c r="E22" s="17"/>
      <c r="F22" s="17"/>
      <c r="H22" s="309" t="s">
        <v>91</v>
      </c>
      <c r="I22" s="310"/>
      <c r="J22" s="310"/>
      <c r="K22" s="311"/>
      <c r="L22" s="17"/>
      <c r="M22" s="91" t="s">
        <v>104</v>
      </c>
      <c r="N22" s="9"/>
      <c r="O22" s="5"/>
      <c r="P22" s="98">
        <v>0</v>
      </c>
      <c r="Q22" s="63"/>
      <c r="R22" s="85"/>
      <c r="S22" s="40"/>
      <c r="T22" s="40"/>
      <c r="U22" s="86"/>
    </row>
    <row r="23" spans="2:22" ht="13.5" customHeight="1" thickBot="1">
      <c r="B23" s="229" t="s">
        <v>81</v>
      </c>
      <c r="C23" s="229"/>
      <c r="D23" s="71">
        <v>15</v>
      </c>
      <c r="E23" s="32"/>
      <c r="F23" s="32"/>
      <c r="H23" s="137"/>
      <c r="I23" s="138"/>
      <c r="J23" s="138"/>
      <c r="K23" s="139"/>
      <c r="L23" s="17"/>
      <c r="M23" s="91" t="s">
        <v>11</v>
      </c>
      <c r="N23" s="9"/>
      <c r="O23" s="5"/>
      <c r="P23" s="100">
        <v>0</v>
      </c>
      <c r="Q23" s="63"/>
      <c r="R23" s="85"/>
      <c r="S23" s="40"/>
      <c r="T23" s="40"/>
      <c r="U23" s="86"/>
    </row>
    <row r="24" spans="2:22" ht="13.5" customHeight="1" thickBot="1">
      <c r="B24" s="17"/>
      <c r="C24" s="17"/>
      <c r="D24" s="17"/>
      <c r="E24" s="17"/>
      <c r="F24" s="17"/>
      <c r="H24" s="312" t="s">
        <v>17</v>
      </c>
      <c r="I24" s="313"/>
      <c r="J24" s="74">
        <f>IF(E19=0,0,E19+NPV(D21,E27,E28,E29,E30,E31,E32,E33,E34,E35,E36,E37,E38,E39,E40,E41,E42,E43,E44,E45,E46,E47,E48,E49,E50,E51,E52,E53,E54,E55,E56))</f>
        <v>-36034.75407875696</v>
      </c>
      <c r="K24" s="140" t="s">
        <v>44</v>
      </c>
      <c r="L24" s="17"/>
      <c r="M24" s="91" t="s">
        <v>12</v>
      </c>
      <c r="N24" s="9"/>
      <c r="O24" s="5"/>
      <c r="P24" s="101">
        <v>1.6</v>
      </c>
      <c r="Q24" s="63"/>
      <c r="R24" s="85"/>
      <c r="S24" s="40"/>
      <c r="T24" s="40"/>
      <c r="U24" s="86"/>
    </row>
    <row r="25" spans="2:22" ht="13.5" customHeight="1" thickBot="1">
      <c r="B25" s="229" t="s">
        <v>16</v>
      </c>
      <c r="C25" s="229"/>
      <c r="D25" s="72">
        <v>100000</v>
      </c>
      <c r="E25" s="17"/>
      <c r="F25" s="17"/>
      <c r="H25" s="141"/>
      <c r="I25" s="317"/>
      <c r="J25" s="317"/>
      <c r="K25" s="142"/>
      <c r="L25" s="17"/>
      <c r="M25" s="92" t="s">
        <v>55</v>
      </c>
      <c r="N25" s="5"/>
      <c r="O25" s="5"/>
      <c r="P25" s="98">
        <v>0</v>
      </c>
      <c r="Q25" s="63"/>
      <c r="R25" s="85"/>
      <c r="S25" s="40"/>
      <c r="T25" s="40"/>
      <c r="U25" s="86"/>
    </row>
    <row r="26" spans="2:22" ht="13.5" customHeight="1" thickBot="1">
      <c r="B26" s="17"/>
      <c r="C26" s="17"/>
      <c r="D26" s="17"/>
      <c r="E26" s="17"/>
      <c r="F26" s="17"/>
      <c r="H26" s="75"/>
      <c r="I26" s="318"/>
      <c r="J26" s="318"/>
      <c r="K26" s="76"/>
      <c r="L26" s="17"/>
      <c r="M26" s="90" t="s">
        <v>56</v>
      </c>
      <c r="N26" s="3"/>
      <c r="O26" s="5"/>
      <c r="P26" s="102">
        <f>SUM(P27:P30)</f>
        <v>4000</v>
      </c>
      <c r="Q26" s="63"/>
      <c r="R26" s="85"/>
      <c r="S26" s="40"/>
      <c r="T26" s="40"/>
      <c r="U26" s="86"/>
    </row>
    <row r="27" spans="2:22" ht="13.5" customHeight="1">
      <c r="B27" s="33">
        <v>2023</v>
      </c>
      <c r="C27" s="315" t="s">
        <v>32</v>
      </c>
      <c r="D27" s="316"/>
      <c r="E27" s="51">
        <v>55800</v>
      </c>
      <c r="F27" s="32"/>
      <c r="H27" s="215" t="s">
        <v>113</v>
      </c>
      <c r="I27" s="216"/>
      <c r="J27" s="216"/>
      <c r="K27" s="217"/>
      <c r="L27" s="17"/>
      <c r="M27" s="96" t="s">
        <v>7</v>
      </c>
      <c r="N27" s="69"/>
      <c r="O27" s="69"/>
      <c r="P27" s="98">
        <v>0</v>
      </c>
      <c r="Q27" s="63"/>
      <c r="R27" s="85"/>
      <c r="S27" s="40"/>
      <c r="T27" s="40"/>
      <c r="U27" s="86"/>
    </row>
    <row r="28" spans="2:22" ht="13.5" customHeight="1">
      <c r="B28" s="204">
        <f>B27+1</f>
        <v>2024</v>
      </c>
      <c r="C28" s="315" t="s">
        <v>33</v>
      </c>
      <c r="D28" s="316"/>
      <c r="E28" s="51">
        <v>55800</v>
      </c>
      <c r="F28" s="17"/>
      <c r="H28" s="218"/>
      <c r="I28" s="219"/>
      <c r="J28" s="219"/>
      <c r="K28" s="220"/>
      <c r="L28" s="17"/>
      <c r="M28" s="93" t="s">
        <v>8</v>
      </c>
      <c r="N28" s="67"/>
      <c r="O28" s="67"/>
      <c r="P28" s="98">
        <v>0</v>
      </c>
      <c r="Q28" s="63"/>
      <c r="R28" s="85"/>
      <c r="S28" s="40"/>
      <c r="T28" s="40"/>
      <c r="U28" s="86"/>
      <c r="V28" s="16" t="s">
        <v>45</v>
      </c>
    </row>
    <row r="29" spans="2:22" ht="13.5" customHeight="1">
      <c r="B29" s="204">
        <f t="shared" ref="B29:B56" si="1">B28+1</f>
        <v>2025</v>
      </c>
      <c r="C29" s="315" t="s">
        <v>34</v>
      </c>
      <c r="D29" s="316"/>
      <c r="E29" s="51">
        <v>55800</v>
      </c>
      <c r="F29" s="17"/>
      <c r="H29" s="309" t="s">
        <v>41</v>
      </c>
      <c r="I29" s="310"/>
      <c r="J29" s="310"/>
      <c r="K29" s="311"/>
      <c r="L29" s="17"/>
      <c r="M29" s="93" t="s">
        <v>9</v>
      </c>
      <c r="N29" s="67"/>
      <c r="O29" s="67"/>
      <c r="P29" s="98">
        <v>4000</v>
      </c>
      <c r="Q29" s="63"/>
      <c r="R29" s="85"/>
      <c r="S29" s="40"/>
      <c r="T29" s="40"/>
      <c r="U29" s="86"/>
    </row>
    <row r="30" spans="2:22" ht="13.5" customHeight="1" thickBot="1">
      <c r="B30" s="204">
        <f t="shared" si="1"/>
        <v>2026</v>
      </c>
      <c r="C30" s="315" t="s">
        <v>35</v>
      </c>
      <c r="D30" s="316"/>
      <c r="E30" s="51">
        <v>55800</v>
      </c>
      <c r="F30" s="17"/>
      <c r="H30" s="137"/>
      <c r="I30" s="237"/>
      <c r="J30" s="237"/>
      <c r="K30" s="139"/>
      <c r="L30" s="17"/>
      <c r="M30" s="93" t="s">
        <v>10</v>
      </c>
      <c r="N30" s="10"/>
      <c r="O30" s="10"/>
      <c r="P30" s="98">
        <v>0</v>
      </c>
      <c r="Q30" s="63"/>
      <c r="R30" s="85"/>
      <c r="S30" s="40"/>
      <c r="T30" s="40"/>
      <c r="U30" s="86"/>
    </row>
    <row r="31" spans="2:22" ht="13.5" customHeight="1" thickBot="1">
      <c r="B31" s="34">
        <f t="shared" si="1"/>
        <v>2027</v>
      </c>
      <c r="C31" s="315" t="s">
        <v>36</v>
      </c>
      <c r="D31" s="316"/>
      <c r="E31" s="51">
        <v>55800</v>
      </c>
      <c r="F31" s="17"/>
      <c r="H31" s="312" t="s">
        <v>19</v>
      </c>
      <c r="I31" s="313"/>
      <c r="J31" s="77">
        <f>IF(E27=0,0,IRR(E19:E56))</f>
        <v>6.004359981427676E-2</v>
      </c>
      <c r="K31" s="139"/>
      <c r="L31" s="17"/>
      <c r="M31" s="90" t="s">
        <v>57</v>
      </c>
      <c r="N31" s="3"/>
      <c r="O31" s="5"/>
      <c r="P31" s="99">
        <f>SUM(P32:P38)</f>
        <v>6200</v>
      </c>
      <c r="Q31" s="63"/>
      <c r="R31" s="85"/>
      <c r="S31" s="40"/>
      <c r="T31" s="40"/>
      <c r="U31" s="86"/>
    </row>
    <row r="32" spans="2:22" ht="13.5" customHeight="1" thickBot="1">
      <c r="B32" s="204">
        <f t="shared" si="1"/>
        <v>2028</v>
      </c>
      <c r="C32" s="315" t="s">
        <v>37</v>
      </c>
      <c r="D32" s="316"/>
      <c r="E32" s="51">
        <v>55800</v>
      </c>
      <c r="F32" s="17"/>
      <c r="H32" s="141"/>
      <c r="I32" s="317"/>
      <c r="J32" s="317"/>
      <c r="K32" s="142"/>
      <c r="L32" s="17"/>
      <c r="M32" s="94" t="s">
        <v>3</v>
      </c>
      <c r="N32" s="4"/>
      <c r="O32" s="5"/>
      <c r="P32" s="98">
        <v>0</v>
      </c>
      <c r="Q32" s="63"/>
      <c r="R32" s="85"/>
      <c r="S32" s="40"/>
      <c r="T32" s="40"/>
      <c r="U32" s="86"/>
    </row>
    <row r="33" spans="2:21" ht="13.5" customHeight="1" thickBot="1">
      <c r="B33" s="204">
        <f t="shared" si="1"/>
        <v>2029</v>
      </c>
      <c r="C33" s="315" t="s">
        <v>38</v>
      </c>
      <c r="D33" s="316"/>
      <c r="E33" s="51">
        <v>55800</v>
      </c>
      <c r="F33" s="17"/>
      <c r="H33" s="75"/>
      <c r="I33" s="318"/>
      <c r="J33" s="318"/>
      <c r="K33" s="76"/>
      <c r="L33" s="17"/>
      <c r="M33" s="94" t="s">
        <v>4</v>
      </c>
      <c r="N33" s="4"/>
      <c r="O33" s="5"/>
      <c r="P33" s="98">
        <v>0</v>
      </c>
      <c r="Q33" s="63"/>
      <c r="R33" s="85"/>
      <c r="S33" s="40"/>
      <c r="T33" s="40"/>
      <c r="U33" s="86"/>
    </row>
    <row r="34" spans="2:21" ht="13.5" customHeight="1">
      <c r="B34" s="204">
        <f t="shared" si="1"/>
        <v>2030</v>
      </c>
      <c r="C34" s="315" t="s">
        <v>39</v>
      </c>
      <c r="D34" s="316"/>
      <c r="E34" s="51">
        <v>55800</v>
      </c>
      <c r="F34" s="17"/>
      <c r="H34" s="215" t="s">
        <v>108</v>
      </c>
      <c r="I34" s="216"/>
      <c r="J34" s="216"/>
      <c r="K34" s="217"/>
      <c r="L34" s="17"/>
      <c r="M34" s="149" t="s">
        <v>5</v>
      </c>
      <c r="N34" s="150"/>
      <c r="O34" s="150"/>
      <c r="P34" s="98">
        <v>0</v>
      </c>
      <c r="Q34" s="63">
        <v>0</v>
      </c>
      <c r="R34" s="85"/>
      <c r="S34" s="40"/>
      <c r="T34" s="40"/>
      <c r="U34" s="86"/>
    </row>
    <row r="35" spans="2:21" ht="13.5" customHeight="1">
      <c r="B35" s="204">
        <f t="shared" si="1"/>
        <v>2031</v>
      </c>
      <c r="C35" s="315" t="s">
        <v>40</v>
      </c>
      <c r="D35" s="316"/>
      <c r="E35" s="51">
        <v>55800</v>
      </c>
      <c r="F35" s="17"/>
      <c r="H35" s="218"/>
      <c r="I35" s="219"/>
      <c r="J35" s="219"/>
      <c r="K35" s="220"/>
      <c r="L35" s="17"/>
      <c r="M35" s="149" t="s">
        <v>6</v>
      </c>
      <c r="N35" s="150"/>
      <c r="O35" s="150"/>
      <c r="P35" s="98">
        <v>0</v>
      </c>
      <c r="Q35" s="63"/>
      <c r="R35" s="85"/>
      <c r="S35" s="40"/>
      <c r="T35" s="40"/>
      <c r="U35" s="86"/>
    </row>
    <row r="36" spans="2:21" ht="13.5" customHeight="1">
      <c r="B36" s="34">
        <f t="shared" si="1"/>
        <v>2032</v>
      </c>
      <c r="C36" s="319" t="s">
        <v>21</v>
      </c>
      <c r="D36" s="320"/>
      <c r="E36" s="51">
        <v>-4200</v>
      </c>
      <c r="F36" s="17"/>
      <c r="H36" s="143" t="s">
        <v>58</v>
      </c>
      <c r="I36" s="144"/>
      <c r="J36" s="144"/>
      <c r="K36" s="145"/>
      <c r="L36" s="17"/>
      <c r="M36" s="149" t="s">
        <v>14</v>
      </c>
      <c r="N36" s="150"/>
      <c r="O36" s="150"/>
      <c r="P36" s="98">
        <v>0</v>
      </c>
      <c r="Q36" s="63">
        <v>0</v>
      </c>
      <c r="R36" s="85"/>
      <c r="S36" s="40"/>
      <c r="T36" s="40"/>
      <c r="U36" s="86"/>
    </row>
    <row r="37" spans="2:21" ht="13.5" customHeight="1">
      <c r="B37" s="204">
        <f t="shared" si="1"/>
        <v>2033</v>
      </c>
      <c r="C37" s="315" t="s">
        <v>22</v>
      </c>
      <c r="D37" s="316"/>
      <c r="E37" s="51">
        <v>55800</v>
      </c>
      <c r="F37" s="17"/>
      <c r="H37" s="146" t="s">
        <v>84</v>
      </c>
      <c r="I37" s="138"/>
      <c r="J37" s="138"/>
      <c r="K37" s="140"/>
      <c r="M37" s="149" t="s">
        <v>13</v>
      </c>
      <c r="N37" s="150"/>
      <c r="O37" s="150"/>
      <c r="P37" s="98">
        <v>3000</v>
      </c>
      <c r="Q37" s="63">
        <v>0</v>
      </c>
      <c r="R37" s="85" t="s">
        <v>95</v>
      </c>
      <c r="S37" s="40"/>
      <c r="T37" s="40"/>
      <c r="U37" s="86"/>
    </row>
    <row r="38" spans="2:21" ht="13.5" customHeight="1" thickBot="1">
      <c r="B38" s="204">
        <f t="shared" si="1"/>
        <v>2034</v>
      </c>
      <c r="C38" s="315" t="s">
        <v>23</v>
      </c>
      <c r="D38" s="316"/>
      <c r="E38" s="51">
        <v>55800</v>
      </c>
      <c r="F38" s="17"/>
      <c r="H38" s="137"/>
      <c r="I38" s="237"/>
      <c r="J38" s="237"/>
      <c r="K38" s="139"/>
      <c r="M38" s="149" t="s">
        <v>2</v>
      </c>
      <c r="N38" s="150"/>
      <c r="O38" s="150"/>
      <c r="P38" s="98">
        <v>3200</v>
      </c>
      <c r="Q38" s="63"/>
      <c r="R38" s="85" t="s">
        <v>96</v>
      </c>
      <c r="S38" s="40"/>
      <c r="T38" s="40"/>
      <c r="U38" s="86"/>
    </row>
    <row r="39" spans="2:21" ht="13.5" customHeight="1" thickBot="1">
      <c r="B39" s="204">
        <f t="shared" si="1"/>
        <v>2035</v>
      </c>
      <c r="C39" s="315" t="s">
        <v>25</v>
      </c>
      <c r="D39" s="316"/>
      <c r="E39" s="51">
        <v>55800</v>
      </c>
      <c r="F39" s="17"/>
      <c r="H39" s="312" t="s">
        <v>18</v>
      </c>
      <c r="I39" s="313"/>
      <c r="J39" s="74">
        <f>IF(D23=0,0,IF(D25&gt;0,0,(E57/D23)-PMT(D21,D23,E19)))</f>
        <v>0</v>
      </c>
      <c r="K39" s="140" t="s">
        <v>44</v>
      </c>
      <c r="M39" s="292" t="s">
        <v>92</v>
      </c>
      <c r="N39" s="293"/>
      <c r="O39" s="294"/>
      <c r="P39" s="125">
        <f>P20+P21+P25+P26+P31</f>
        <v>10200</v>
      </c>
      <c r="Q39" s="63"/>
      <c r="R39" s="85"/>
      <c r="S39" s="40"/>
      <c r="T39" s="40"/>
      <c r="U39" s="86"/>
    </row>
    <row r="40" spans="2:21" ht="13.5" customHeight="1" thickBot="1">
      <c r="B40" s="204">
        <f t="shared" si="1"/>
        <v>2036</v>
      </c>
      <c r="C40" s="315" t="s">
        <v>24</v>
      </c>
      <c r="D40" s="316"/>
      <c r="E40" s="51">
        <v>55800</v>
      </c>
      <c r="F40" s="17"/>
      <c r="H40" s="141"/>
      <c r="I40" s="317"/>
      <c r="J40" s="317"/>
      <c r="K40" s="142"/>
      <c r="M40" s="295" t="s">
        <v>110</v>
      </c>
      <c r="N40" s="296"/>
      <c r="O40" s="297"/>
      <c r="P40" s="126">
        <f>P19-P39</f>
        <v>55800</v>
      </c>
      <c r="R40" s="87"/>
      <c r="S40" s="88"/>
      <c r="T40" s="88"/>
      <c r="U40" s="89"/>
    </row>
    <row r="41" spans="2:21" ht="13.4" customHeight="1" thickBot="1">
      <c r="B41" s="34">
        <f t="shared" si="1"/>
        <v>2037</v>
      </c>
      <c r="C41" s="319" t="s">
        <v>26</v>
      </c>
      <c r="D41" s="320"/>
      <c r="E41" s="51">
        <v>155800</v>
      </c>
      <c r="F41" s="17"/>
      <c r="H41" s="75"/>
      <c r="I41" s="318"/>
      <c r="J41" s="318"/>
      <c r="K41" s="76"/>
      <c r="M41" s="103" t="s">
        <v>86</v>
      </c>
    </row>
    <row r="42" spans="2:21" ht="13.5" customHeight="1">
      <c r="B42" s="204">
        <f t="shared" si="1"/>
        <v>2038</v>
      </c>
      <c r="C42" s="315" t="s">
        <v>27</v>
      </c>
      <c r="D42" s="316"/>
      <c r="E42" s="51">
        <v>0</v>
      </c>
      <c r="F42" s="17"/>
      <c r="H42" s="215" t="s">
        <v>109</v>
      </c>
      <c r="I42" s="216"/>
      <c r="J42" s="216"/>
      <c r="K42" s="217"/>
      <c r="M42" s="326"/>
      <c r="N42" s="326"/>
      <c r="O42" s="326"/>
      <c r="P42" s="326"/>
      <c r="Q42" s="326"/>
      <c r="R42" s="326"/>
      <c r="S42" s="326"/>
      <c r="T42" s="326"/>
      <c r="U42" s="326"/>
    </row>
    <row r="43" spans="2:21" ht="13.4" customHeight="1">
      <c r="B43" s="204">
        <f t="shared" si="1"/>
        <v>2039</v>
      </c>
      <c r="C43" s="315" t="s">
        <v>28</v>
      </c>
      <c r="D43" s="316"/>
      <c r="E43" s="51">
        <v>0</v>
      </c>
      <c r="H43" s="218"/>
      <c r="I43" s="219"/>
      <c r="J43" s="219"/>
      <c r="K43" s="220"/>
      <c r="M43" s="326"/>
      <c r="N43" s="326"/>
      <c r="O43" s="326"/>
      <c r="P43" s="326"/>
      <c r="Q43" s="326"/>
      <c r="R43" s="326"/>
      <c r="S43" s="326"/>
      <c r="T43" s="326"/>
      <c r="U43" s="326"/>
    </row>
    <row r="44" spans="2:21" ht="12.65" customHeight="1">
      <c r="B44" s="204">
        <f t="shared" si="1"/>
        <v>2040</v>
      </c>
      <c r="C44" s="315" t="s">
        <v>29</v>
      </c>
      <c r="D44" s="316"/>
      <c r="E44" s="51">
        <v>0</v>
      </c>
      <c r="H44" s="309" t="s">
        <v>76</v>
      </c>
      <c r="I44" s="310"/>
      <c r="J44" s="310"/>
      <c r="K44" s="311"/>
      <c r="M44" s="327"/>
      <c r="N44" s="327"/>
      <c r="O44" s="327"/>
      <c r="P44" s="327"/>
      <c r="Q44" s="327"/>
      <c r="R44" s="327"/>
      <c r="S44" s="327"/>
      <c r="T44" s="327"/>
      <c r="U44" s="327"/>
    </row>
    <row r="45" spans="2:21" ht="12.65" customHeight="1">
      <c r="B45" s="204">
        <f t="shared" si="1"/>
        <v>2041</v>
      </c>
      <c r="C45" s="315" t="s">
        <v>30</v>
      </c>
      <c r="D45" s="316"/>
      <c r="E45" s="51">
        <v>0</v>
      </c>
      <c r="H45" s="321" t="s">
        <v>77</v>
      </c>
      <c r="I45" s="322"/>
      <c r="J45" s="322"/>
      <c r="K45" s="323"/>
      <c r="M45" s="324"/>
      <c r="N45" s="324"/>
      <c r="O45" s="324"/>
      <c r="P45" s="324"/>
      <c r="Q45" s="324"/>
      <c r="R45" s="324"/>
      <c r="S45" s="324"/>
      <c r="T45" s="324"/>
      <c r="U45" s="324"/>
    </row>
    <row r="46" spans="2:21" ht="12.65" customHeight="1">
      <c r="B46" s="35">
        <f t="shared" si="1"/>
        <v>2042</v>
      </c>
      <c r="C46" s="319" t="s">
        <v>31</v>
      </c>
      <c r="D46" s="320"/>
      <c r="E46" s="51">
        <v>0</v>
      </c>
      <c r="H46" s="309" t="s">
        <v>82</v>
      </c>
      <c r="I46" s="310"/>
      <c r="J46" s="310"/>
      <c r="K46" s="311"/>
      <c r="M46" s="325">
        <v>0</v>
      </c>
      <c r="N46" s="325"/>
      <c r="O46" s="325"/>
      <c r="P46" s="325"/>
      <c r="Q46" s="325"/>
      <c r="R46" s="325"/>
      <c r="S46" s="325"/>
      <c r="T46" s="325"/>
      <c r="U46" s="325"/>
    </row>
    <row r="47" spans="2:21" ht="12.65" customHeight="1">
      <c r="B47" s="205">
        <f t="shared" si="1"/>
        <v>2043</v>
      </c>
      <c r="C47" s="315" t="s">
        <v>68</v>
      </c>
      <c r="D47" s="316"/>
      <c r="E47" s="51">
        <v>0</v>
      </c>
      <c r="H47" s="309" t="s">
        <v>80</v>
      </c>
      <c r="I47" s="310"/>
      <c r="J47" s="310"/>
      <c r="K47" s="311"/>
      <c r="M47" s="325"/>
      <c r="N47" s="325"/>
      <c r="O47" s="325"/>
      <c r="P47" s="325"/>
      <c r="Q47" s="325"/>
      <c r="R47" s="325"/>
      <c r="S47" s="325"/>
      <c r="T47" s="325"/>
      <c r="U47" s="325"/>
    </row>
    <row r="48" spans="2:21" ht="12.65" customHeight="1" thickBot="1">
      <c r="B48" s="205">
        <f t="shared" si="1"/>
        <v>2044</v>
      </c>
      <c r="C48" s="315" t="s">
        <v>67</v>
      </c>
      <c r="D48" s="316"/>
      <c r="E48" s="51">
        <v>0</v>
      </c>
      <c r="H48" s="137"/>
      <c r="I48" s="237"/>
      <c r="J48" s="237"/>
      <c r="K48" s="139"/>
      <c r="M48" s="325">
        <v>0</v>
      </c>
      <c r="N48" s="325"/>
      <c r="O48" s="325"/>
      <c r="P48" s="325"/>
      <c r="Q48" s="325"/>
      <c r="R48" s="325"/>
      <c r="S48" s="325"/>
      <c r="T48" s="325"/>
      <c r="U48" s="325"/>
    </row>
    <row r="49" spans="2:21" ht="12.65" customHeight="1" thickBot="1">
      <c r="B49" s="205">
        <f t="shared" si="1"/>
        <v>2045</v>
      </c>
      <c r="C49" s="315" t="s">
        <v>66</v>
      </c>
      <c r="D49" s="316"/>
      <c r="E49" s="51">
        <v>0</v>
      </c>
      <c r="H49" s="312" t="s">
        <v>72</v>
      </c>
      <c r="I49" s="328"/>
      <c r="J49" s="78">
        <f>IF(D23=0,0,-E19/((E57-D25)/D23))</f>
        <v>10.617760617760618</v>
      </c>
      <c r="K49" s="140" t="s">
        <v>20</v>
      </c>
      <c r="M49" s="325">
        <v>0</v>
      </c>
      <c r="N49" s="325"/>
      <c r="O49" s="325"/>
      <c r="P49" s="325"/>
      <c r="Q49" s="325"/>
      <c r="R49" s="325"/>
      <c r="S49" s="325"/>
      <c r="T49" s="325"/>
      <c r="U49" s="325"/>
    </row>
    <row r="50" spans="2:21" ht="12.65" customHeight="1" thickBot="1">
      <c r="B50" s="205">
        <f t="shared" si="1"/>
        <v>2046</v>
      </c>
      <c r="C50" s="315" t="s">
        <v>65</v>
      </c>
      <c r="D50" s="316"/>
      <c r="E50" s="51">
        <v>0</v>
      </c>
      <c r="H50" s="141"/>
      <c r="I50" s="317"/>
      <c r="J50" s="317"/>
      <c r="K50" s="142"/>
      <c r="M50" s="325"/>
      <c r="N50" s="325"/>
      <c r="O50" s="325"/>
      <c r="P50" s="325"/>
      <c r="Q50" s="325"/>
      <c r="R50" s="325"/>
      <c r="S50" s="325"/>
      <c r="T50" s="325"/>
      <c r="U50" s="325"/>
    </row>
    <row r="51" spans="2:21" ht="12.65" customHeight="1" thickBot="1">
      <c r="B51" s="50">
        <f t="shared" si="1"/>
        <v>2047</v>
      </c>
      <c r="C51" s="319" t="s">
        <v>64</v>
      </c>
      <c r="D51" s="320"/>
      <c r="E51" s="51">
        <v>0</v>
      </c>
      <c r="F51" s="36"/>
      <c r="I51" s="283"/>
      <c r="J51" s="283"/>
      <c r="K51" s="79"/>
      <c r="M51" s="325">
        <v>0</v>
      </c>
      <c r="N51" s="325"/>
      <c r="O51" s="325"/>
      <c r="P51" s="325"/>
      <c r="Q51" s="325"/>
      <c r="R51" s="325"/>
      <c r="S51" s="325"/>
      <c r="T51" s="325"/>
      <c r="U51" s="325"/>
    </row>
    <row r="52" spans="2:21" ht="12.65" customHeight="1">
      <c r="B52" s="205">
        <f t="shared" si="1"/>
        <v>2048</v>
      </c>
      <c r="C52" s="315" t="s">
        <v>63</v>
      </c>
      <c r="D52" s="316"/>
      <c r="E52" s="51">
        <v>0</v>
      </c>
      <c r="F52" s="36"/>
      <c r="H52" s="209" t="s">
        <v>73</v>
      </c>
      <c r="I52" s="210"/>
      <c r="J52" s="210"/>
      <c r="K52" s="211"/>
      <c r="M52" s="325"/>
      <c r="N52" s="325"/>
      <c r="O52" s="325"/>
      <c r="P52" s="325"/>
      <c r="Q52" s="325"/>
      <c r="R52" s="325"/>
      <c r="S52" s="325"/>
      <c r="T52" s="325"/>
      <c r="U52" s="325"/>
    </row>
    <row r="53" spans="2:21" ht="12.65" customHeight="1">
      <c r="B53" s="205">
        <f t="shared" si="1"/>
        <v>2049</v>
      </c>
      <c r="C53" s="315" t="s">
        <v>62</v>
      </c>
      <c r="D53" s="316"/>
      <c r="E53" s="51">
        <v>0</v>
      </c>
      <c r="F53" s="36"/>
      <c r="H53" s="212"/>
      <c r="I53" s="213"/>
      <c r="J53" s="213"/>
      <c r="K53" s="214"/>
      <c r="M53" s="325"/>
      <c r="N53" s="325"/>
      <c r="O53" s="325"/>
      <c r="P53" s="325"/>
      <c r="Q53" s="325"/>
      <c r="R53" s="325"/>
      <c r="S53" s="325"/>
      <c r="T53" s="325"/>
      <c r="U53" s="325"/>
    </row>
    <row r="54" spans="2:21" ht="12.65" customHeight="1">
      <c r="B54" s="205">
        <f t="shared" si="1"/>
        <v>2050</v>
      </c>
      <c r="C54" s="315" t="s">
        <v>61</v>
      </c>
      <c r="D54" s="316"/>
      <c r="E54" s="51">
        <v>0</v>
      </c>
      <c r="F54" s="36"/>
      <c r="H54" s="329" t="s">
        <v>83</v>
      </c>
      <c r="I54" s="330"/>
      <c r="J54" s="330"/>
      <c r="K54" s="331"/>
      <c r="M54" s="325"/>
      <c r="N54" s="325"/>
      <c r="O54" s="325"/>
      <c r="P54" s="325"/>
      <c r="Q54" s="325"/>
      <c r="R54" s="325"/>
      <c r="S54" s="325"/>
      <c r="T54" s="325"/>
      <c r="U54" s="325"/>
    </row>
    <row r="55" spans="2:21" ht="12.65" customHeight="1">
      <c r="B55" s="205">
        <f t="shared" si="1"/>
        <v>2051</v>
      </c>
      <c r="C55" s="315" t="s">
        <v>60</v>
      </c>
      <c r="D55" s="316"/>
      <c r="E55" s="51">
        <v>0</v>
      </c>
      <c r="F55" s="36"/>
      <c r="H55" s="329" t="s">
        <v>79</v>
      </c>
      <c r="I55" s="330"/>
      <c r="J55" s="330"/>
      <c r="K55" s="331"/>
      <c r="M55" s="325"/>
      <c r="N55" s="325"/>
      <c r="O55" s="325"/>
      <c r="P55" s="325"/>
      <c r="Q55" s="325"/>
      <c r="R55" s="325"/>
      <c r="S55" s="325"/>
      <c r="T55" s="325"/>
      <c r="U55" s="325"/>
    </row>
    <row r="56" spans="2:21" ht="12.65" customHeight="1">
      <c r="B56" s="205">
        <f t="shared" si="1"/>
        <v>2052</v>
      </c>
      <c r="C56" s="315" t="s">
        <v>59</v>
      </c>
      <c r="D56" s="316"/>
      <c r="E56" s="51">
        <v>0</v>
      </c>
      <c r="F56" s="36"/>
      <c r="H56" s="329" t="s">
        <v>78</v>
      </c>
      <c r="I56" s="330"/>
      <c r="J56" s="330"/>
      <c r="K56" s="331"/>
      <c r="M56" s="325"/>
      <c r="N56" s="325"/>
      <c r="O56" s="325"/>
      <c r="P56" s="325"/>
      <c r="Q56" s="325"/>
      <c r="R56" s="325"/>
      <c r="S56" s="325"/>
      <c r="T56" s="325"/>
      <c r="U56" s="325"/>
    </row>
    <row r="57" spans="2:21" ht="16.399999999999999" customHeight="1">
      <c r="B57" s="17"/>
      <c r="C57" s="332" t="s">
        <v>0</v>
      </c>
      <c r="D57" s="333"/>
      <c r="E57" s="52">
        <f>SUM(E27:E56)</f>
        <v>877000</v>
      </c>
      <c r="F57" s="36"/>
      <c r="H57" s="147"/>
      <c r="I57" s="131"/>
      <c r="J57" s="131"/>
      <c r="K57" s="127"/>
      <c r="M57" s="325"/>
      <c r="N57" s="325"/>
      <c r="O57" s="325"/>
      <c r="P57" s="325"/>
      <c r="Q57" s="325"/>
      <c r="R57" s="325"/>
      <c r="S57" s="325"/>
      <c r="T57" s="325"/>
      <c r="U57" s="325"/>
    </row>
    <row r="58" spans="2:21" ht="12.65" customHeight="1">
      <c r="C58" s="17"/>
      <c r="D58" s="17"/>
      <c r="E58" s="36"/>
      <c r="F58" s="36"/>
      <c r="H58" s="334" t="s">
        <v>74</v>
      </c>
      <c r="I58" s="335"/>
      <c r="J58" s="80">
        <f>IF(D23=0,0,((E57-D25)/D23-(-E19-D25)/D23)/((-E19+D25)/2))</f>
        <v>6.7076923076923076E-2</v>
      </c>
      <c r="K58" s="127"/>
      <c r="M58" s="325"/>
      <c r="N58" s="325"/>
      <c r="O58" s="325"/>
      <c r="P58" s="325"/>
      <c r="Q58" s="325"/>
      <c r="R58" s="325"/>
      <c r="S58" s="325"/>
      <c r="T58" s="325"/>
      <c r="U58" s="325"/>
    </row>
    <row r="59" spans="2:21" ht="12.65" customHeight="1" thickBot="1">
      <c r="C59" s="17"/>
      <c r="D59" s="17"/>
      <c r="E59" s="36"/>
      <c r="F59" s="36"/>
      <c r="H59" s="132"/>
      <c r="I59" s="133"/>
      <c r="J59" s="133"/>
      <c r="K59" s="130"/>
      <c r="M59" s="325"/>
      <c r="N59" s="325"/>
      <c r="O59" s="325"/>
      <c r="P59" s="325"/>
      <c r="Q59" s="325"/>
      <c r="R59" s="325"/>
      <c r="S59" s="325"/>
      <c r="T59" s="325"/>
      <c r="U59" s="325"/>
    </row>
    <row r="60" spans="2:21" ht="12.65" customHeight="1">
      <c r="C60" s="17"/>
      <c r="D60" s="17"/>
      <c r="E60" s="36"/>
      <c r="F60" s="36"/>
      <c r="I60" s="81"/>
      <c r="J60" s="81"/>
      <c r="K60" s="79"/>
      <c r="M60" s="325"/>
      <c r="N60" s="325"/>
      <c r="O60" s="325"/>
      <c r="P60" s="325"/>
      <c r="Q60" s="325"/>
      <c r="R60" s="325"/>
      <c r="S60" s="325"/>
      <c r="T60" s="325"/>
      <c r="U60" s="325"/>
    </row>
    <row r="61" spans="2:21" ht="12.65" customHeight="1">
      <c r="C61" s="17"/>
      <c r="D61" s="17"/>
      <c r="E61" s="36"/>
      <c r="F61" s="36"/>
      <c r="I61" s="81"/>
      <c r="J61" s="81"/>
      <c r="K61" s="79"/>
      <c r="M61" s="325"/>
      <c r="N61" s="325"/>
      <c r="O61" s="325"/>
      <c r="P61" s="325"/>
      <c r="Q61" s="325"/>
      <c r="R61" s="325"/>
      <c r="S61" s="325"/>
      <c r="T61" s="325"/>
      <c r="U61" s="325"/>
    </row>
    <row r="62" spans="2:21" ht="12.65" customHeight="1">
      <c r="C62" s="17"/>
      <c r="D62" s="17"/>
      <c r="E62" s="36"/>
      <c r="F62" s="36"/>
      <c r="I62" s="81"/>
      <c r="J62" s="81"/>
      <c r="K62" s="84"/>
      <c r="M62" s="325"/>
      <c r="N62" s="325"/>
      <c r="O62" s="325"/>
      <c r="P62" s="325"/>
      <c r="Q62" s="325"/>
      <c r="R62" s="325"/>
      <c r="S62" s="325"/>
      <c r="T62" s="325"/>
      <c r="U62" s="325"/>
    </row>
    <row r="63" spans="2:21" ht="12.65" customHeight="1">
      <c r="C63" s="17"/>
      <c r="D63" s="17"/>
      <c r="E63" s="36"/>
      <c r="F63" s="36"/>
      <c r="I63" s="81"/>
      <c r="J63" s="81"/>
      <c r="K63" s="176"/>
      <c r="M63" s="325"/>
      <c r="N63" s="325"/>
      <c r="O63" s="325"/>
      <c r="P63" s="325"/>
      <c r="Q63" s="325"/>
      <c r="R63" s="325"/>
      <c r="S63" s="325"/>
      <c r="T63" s="325"/>
      <c r="U63" s="325"/>
    </row>
    <row r="64" spans="2:21" ht="12.65" customHeight="1">
      <c r="C64" s="17"/>
      <c r="D64" s="17"/>
      <c r="E64" s="36"/>
      <c r="F64" s="36"/>
      <c r="G64" s="17"/>
      <c r="H64" s="17"/>
      <c r="I64" s="48"/>
      <c r="J64" s="48"/>
      <c r="K64" s="49"/>
      <c r="M64" s="63"/>
      <c r="N64" s="63"/>
      <c r="O64" s="63"/>
      <c r="P64" s="63"/>
      <c r="Q64" s="63"/>
      <c r="R64" s="63"/>
      <c r="S64" s="63"/>
      <c r="T64" s="63"/>
      <c r="U64" s="63"/>
    </row>
    <row r="65" spans="2:21" ht="12.65" customHeight="1">
      <c r="B65" s="266" t="s">
        <v>48</v>
      </c>
      <c r="C65" s="266"/>
      <c r="D65" s="266"/>
      <c r="E65" s="266"/>
      <c r="F65" s="266"/>
      <c r="G65" s="266"/>
      <c r="H65" s="266"/>
      <c r="I65" s="266"/>
      <c r="J65" s="266"/>
      <c r="K65" s="266"/>
      <c r="M65" s="63"/>
      <c r="N65" s="63"/>
      <c r="O65" s="63"/>
      <c r="P65" s="63"/>
      <c r="Q65" s="63"/>
      <c r="R65" s="63"/>
      <c r="S65" s="63"/>
      <c r="T65" s="63"/>
      <c r="U65" s="63"/>
    </row>
    <row r="66" spans="2:21" ht="12" customHeight="1">
      <c r="B66" s="336" t="s">
        <v>50</v>
      </c>
      <c r="C66" s="336"/>
      <c r="D66" s="336"/>
      <c r="E66" s="336"/>
      <c r="F66" s="336"/>
      <c r="G66" s="336"/>
      <c r="H66" s="336"/>
      <c r="I66" s="336"/>
      <c r="J66" s="336"/>
      <c r="K66" s="336"/>
      <c r="M66" s="2"/>
      <c r="N66" s="2"/>
      <c r="O66" s="2"/>
      <c r="P66" s="2"/>
      <c r="Q66" s="2"/>
      <c r="R66" s="2"/>
      <c r="S66" s="2"/>
      <c r="T66" s="2"/>
      <c r="U66" s="2"/>
    </row>
    <row r="67" spans="2:21" ht="12.65" customHeight="1">
      <c r="B67" s="336" t="s">
        <v>49</v>
      </c>
      <c r="C67" s="336"/>
      <c r="D67" s="336"/>
      <c r="E67" s="336"/>
      <c r="F67" s="336"/>
      <c r="G67" s="336"/>
      <c r="H67" s="336"/>
      <c r="I67" s="336"/>
      <c r="J67" s="336"/>
      <c r="K67" s="336"/>
      <c r="M67" s="63"/>
      <c r="N67" s="63"/>
      <c r="O67" s="63">
        <v>0</v>
      </c>
      <c r="P67" s="63"/>
      <c r="Q67" s="63"/>
      <c r="R67" s="63"/>
      <c r="S67" s="63"/>
      <c r="T67" s="63"/>
      <c r="U67" s="63"/>
    </row>
    <row r="68" spans="2:21" ht="12.65" customHeight="1">
      <c r="B68" s="46"/>
      <c r="C68" s="269"/>
      <c r="D68" s="269"/>
      <c r="F68" s="30"/>
      <c r="G68" s="269"/>
      <c r="H68" s="269"/>
      <c r="I68" s="269"/>
      <c r="K68" s="30"/>
      <c r="M68" s="63"/>
      <c r="N68" s="63"/>
      <c r="O68" s="63">
        <v>0</v>
      </c>
      <c r="P68" s="63"/>
      <c r="Q68" s="63"/>
      <c r="R68" s="63"/>
      <c r="S68" s="63"/>
      <c r="T68" s="63"/>
      <c r="U68" s="63"/>
    </row>
    <row r="69" spans="2:21" ht="12.65" customHeight="1">
      <c r="B69" s="53"/>
      <c r="C69" s="53"/>
      <c r="D69" s="46"/>
      <c r="E69" s="54"/>
      <c r="F69" s="54"/>
      <c r="G69" s="53"/>
      <c r="H69" s="53"/>
      <c r="I69" s="55"/>
      <c r="J69" s="53"/>
      <c r="K69" s="53"/>
      <c r="M69" s="63"/>
      <c r="N69" s="63"/>
      <c r="O69" s="63"/>
      <c r="P69" s="63"/>
      <c r="Q69" s="63"/>
      <c r="R69" s="63"/>
      <c r="S69" s="63"/>
      <c r="T69" s="63"/>
      <c r="U69" s="63"/>
    </row>
    <row r="70" spans="2:21" ht="12.65" customHeight="1">
      <c r="B70" s="53"/>
      <c r="C70" s="46"/>
      <c r="D70" s="46"/>
      <c r="E70" s="46"/>
      <c r="F70" s="46"/>
      <c r="G70" s="53"/>
      <c r="H70" s="58"/>
      <c r="I70" s="58"/>
      <c r="J70" s="58"/>
      <c r="K70" s="58"/>
      <c r="M70" s="63"/>
      <c r="N70" s="63"/>
      <c r="O70" s="63">
        <v>0</v>
      </c>
      <c r="P70" s="63"/>
      <c r="Q70" s="63"/>
      <c r="R70" s="63"/>
      <c r="S70" s="63"/>
      <c r="T70" s="63"/>
      <c r="U70" s="63"/>
    </row>
    <row r="71" spans="2:21" ht="6" customHeight="1">
      <c r="B71" s="53"/>
      <c r="C71" s="22"/>
      <c r="D71" s="22"/>
      <c r="E71" s="46"/>
      <c r="F71" s="46"/>
      <c r="G71" s="22"/>
      <c r="H71" s="31"/>
      <c r="I71" s="31"/>
      <c r="J71" s="31"/>
      <c r="K71" s="31"/>
      <c r="M71" s="2"/>
      <c r="N71" s="2"/>
      <c r="O71" s="2"/>
      <c r="P71" s="2"/>
      <c r="Q71" s="2"/>
      <c r="R71" s="2"/>
      <c r="S71" s="2"/>
      <c r="T71" s="2"/>
      <c r="U71" s="2"/>
    </row>
    <row r="72" spans="2:21" ht="12.65" customHeight="1">
      <c r="B72" s="268"/>
      <c r="C72" s="268"/>
      <c r="D72" s="268"/>
      <c r="E72" s="57"/>
      <c r="F72" s="57"/>
      <c r="G72" s="57"/>
      <c r="H72" s="57"/>
      <c r="I72" s="57"/>
      <c r="J72" s="57"/>
      <c r="K72" s="57"/>
      <c r="L72" s="57"/>
      <c r="M72" s="63"/>
      <c r="N72" s="63"/>
      <c r="O72" s="63"/>
      <c r="P72" s="63"/>
      <c r="Q72" s="63"/>
      <c r="R72" s="63"/>
      <c r="S72" s="63"/>
      <c r="T72" s="63"/>
      <c r="U72" s="63"/>
    </row>
    <row r="73" spans="2:21" ht="12.65" customHeight="1">
      <c r="B73" s="46"/>
      <c r="C73" s="269"/>
      <c r="D73" s="269"/>
      <c r="E73" s="56"/>
      <c r="F73" s="30"/>
      <c r="G73" s="269"/>
      <c r="H73" s="269"/>
      <c r="I73" s="269"/>
      <c r="K73" s="30"/>
      <c r="M73" s="63"/>
      <c r="N73" s="63"/>
      <c r="O73" s="63">
        <v>0</v>
      </c>
      <c r="P73" s="63"/>
      <c r="Q73" s="63"/>
      <c r="R73" s="63"/>
      <c r="S73" s="63"/>
      <c r="T73" s="63"/>
      <c r="U73" s="63"/>
    </row>
    <row r="74" spans="2:21" ht="12.65" customHeight="1">
      <c r="B74" s="53"/>
      <c r="C74" s="53"/>
      <c r="D74" s="46"/>
      <c r="E74" s="54"/>
      <c r="F74" s="54"/>
      <c r="G74" s="53"/>
      <c r="H74" s="53"/>
      <c r="I74" s="53"/>
      <c r="J74" s="53"/>
      <c r="K74" s="53"/>
      <c r="L74" s="47"/>
      <c r="M74" s="64"/>
      <c r="N74" s="64"/>
      <c r="O74" s="64"/>
      <c r="P74" s="64"/>
      <c r="Q74" s="64"/>
      <c r="R74" s="64"/>
      <c r="S74" s="64"/>
      <c r="T74" s="64"/>
      <c r="U74" s="64"/>
    </row>
    <row r="75" spans="2:21" ht="12.65" customHeight="1">
      <c r="B75" s="58"/>
      <c r="C75" s="58"/>
      <c r="D75" s="58"/>
      <c r="E75" s="58"/>
      <c r="F75" s="58"/>
      <c r="G75" s="53"/>
      <c r="H75" s="53"/>
      <c r="I75" s="46"/>
      <c r="J75" s="53"/>
      <c r="K75" s="53"/>
      <c r="L75" s="65"/>
      <c r="M75" s="64"/>
      <c r="N75" s="64"/>
      <c r="O75" s="64"/>
      <c r="P75" s="64"/>
      <c r="Q75" s="64"/>
      <c r="R75" s="64"/>
      <c r="S75" s="64"/>
      <c r="T75" s="64"/>
      <c r="U75" s="64"/>
    </row>
    <row r="76" spans="2:21" ht="12.65" customHeight="1">
      <c r="B76" s="58"/>
      <c r="C76" s="58"/>
      <c r="D76" s="58"/>
      <c r="E76" s="58"/>
      <c r="F76" s="58"/>
      <c r="G76" s="53"/>
      <c r="H76" s="53"/>
      <c r="I76" s="53"/>
      <c r="J76" s="53"/>
      <c r="K76" s="53"/>
      <c r="L76" s="66"/>
      <c r="M76" s="64"/>
      <c r="N76" s="64"/>
      <c r="O76" s="64"/>
      <c r="P76" s="64"/>
      <c r="Q76" s="64"/>
      <c r="R76" s="64"/>
      <c r="S76" s="64"/>
      <c r="T76" s="64"/>
      <c r="U76" s="64"/>
    </row>
    <row r="77" spans="2:21" ht="12.65" customHeight="1">
      <c r="B77" s="58"/>
      <c r="C77" s="58"/>
      <c r="D77" s="58"/>
      <c r="E77" s="58"/>
      <c r="F77" s="58"/>
      <c r="G77" s="53"/>
      <c r="H77" s="58"/>
      <c r="I77" s="58"/>
      <c r="J77" s="58"/>
      <c r="K77" s="46"/>
      <c r="M77" s="64"/>
      <c r="N77" s="64"/>
      <c r="O77" s="64"/>
      <c r="P77" s="64"/>
      <c r="Q77" s="64"/>
      <c r="R77" s="64"/>
      <c r="S77" s="64"/>
      <c r="T77" s="64"/>
      <c r="U77" s="64"/>
    </row>
    <row r="78" spans="2:21" ht="6" customHeight="1">
      <c r="M78" s="2"/>
      <c r="N78" s="2"/>
      <c r="O78" s="2"/>
      <c r="P78" s="2"/>
      <c r="Q78" s="2"/>
      <c r="R78" s="2"/>
      <c r="S78" s="2"/>
      <c r="T78" s="2"/>
      <c r="U78" s="2"/>
    </row>
    <row r="79" spans="2:21" ht="12.65" customHeight="1">
      <c r="B79" s="59"/>
      <c r="C79" s="57"/>
      <c r="D79" s="57"/>
      <c r="E79" s="31"/>
      <c r="F79" s="31"/>
      <c r="G79" s="31"/>
      <c r="H79" s="31"/>
      <c r="I79" s="31"/>
      <c r="J79" s="31"/>
      <c r="K79" s="22"/>
      <c r="M79" s="63"/>
      <c r="N79" s="63"/>
      <c r="O79" s="63"/>
      <c r="P79" s="63"/>
      <c r="Q79" s="63"/>
      <c r="R79" s="63"/>
      <c r="S79" s="63"/>
      <c r="T79" s="63"/>
      <c r="U79" s="63"/>
    </row>
    <row r="80" spans="2:21" ht="12.65" customHeight="1">
      <c r="B80" s="59"/>
      <c r="C80" s="269"/>
      <c r="D80" s="269"/>
      <c r="E80" s="269"/>
      <c r="F80" s="269"/>
      <c r="H80" s="22"/>
      <c r="I80" s="22"/>
      <c r="J80" s="22"/>
      <c r="K80" s="31"/>
      <c r="M80" s="63"/>
      <c r="N80" s="63"/>
      <c r="O80" s="63">
        <v>0</v>
      </c>
      <c r="P80" s="63"/>
      <c r="Q80" s="63"/>
      <c r="R80" s="63"/>
      <c r="S80" s="63"/>
      <c r="T80" s="63"/>
      <c r="U80" s="63"/>
    </row>
    <row r="81" spans="2:21" ht="12.65" customHeight="1">
      <c r="B81" s="47"/>
      <c r="C81" s="53"/>
      <c r="D81" s="53"/>
      <c r="E81" s="53"/>
      <c r="F81" s="55"/>
      <c r="G81" s="60"/>
      <c r="H81" s="61"/>
      <c r="I81" s="62"/>
      <c r="J81" s="62"/>
      <c r="K81" s="31"/>
      <c r="M81" s="64"/>
      <c r="N81" s="64"/>
      <c r="O81" s="64"/>
      <c r="P81" s="64"/>
      <c r="Q81" s="64"/>
      <c r="R81" s="64"/>
      <c r="S81" s="64"/>
      <c r="T81" s="64"/>
      <c r="U81" s="64"/>
    </row>
    <row r="82" spans="2:21" ht="13.4" customHeight="1">
      <c r="B82" s="37"/>
      <c r="C82" s="37"/>
      <c r="D82" s="37"/>
      <c r="E82" s="37"/>
      <c r="F82" s="37"/>
      <c r="G82" s="37"/>
      <c r="H82" s="37"/>
      <c r="I82" s="37"/>
      <c r="J82" s="37"/>
      <c r="K82" s="38"/>
    </row>
    <row r="83" spans="2:21" ht="12.75" customHeight="1"/>
    <row r="84" spans="2:21" ht="12.75" customHeight="1"/>
    <row r="86" spans="2:21" ht="5.25" customHeight="1">
      <c r="B86" s="17"/>
      <c r="C86" s="17"/>
      <c r="D86" s="17"/>
      <c r="E86" s="17"/>
      <c r="F86" s="17"/>
      <c r="G86" s="17"/>
      <c r="H86" s="17"/>
      <c r="I86" s="17"/>
      <c r="J86" s="17"/>
      <c r="K86" s="17"/>
    </row>
    <row r="87" spans="2:21">
      <c r="D87" s="264"/>
      <c r="E87" s="265"/>
      <c r="F87" s="265"/>
      <c r="G87" s="265"/>
      <c r="H87" s="265"/>
      <c r="I87" s="265"/>
    </row>
    <row r="88" spans="2:21">
      <c r="D88" s="262"/>
      <c r="E88" s="262"/>
      <c r="F88" s="262"/>
      <c r="G88" s="262"/>
      <c r="H88" s="262"/>
      <c r="I88" s="262"/>
    </row>
    <row r="89" spans="2:21">
      <c r="D89" s="263"/>
      <c r="E89" s="263"/>
      <c r="F89" s="263"/>
      <c r="G89" s="263"/>
      <c r="I89" s="39"/>
    </row>
    <row r="91" spans="2:21">
      <c r="D91" s="264"/>
      <c r="E91" s="265"/>
      <c r="F91" s="265"/>
      <c r="G91" s="265"/>
      <c r="H91" s="265"/>
      <c r="I91" s="265"/>
    </row>
    <row r="92" spans="2:21">
      <c r="D92" s="262"/>
      <c r="E92" s="262"/>
      <c r="F92" s="262"/>
      <c r="G92" s="262"/>
      <c r="H92" s="262"/>
      <c r="I92" s="262"/>
    </row>
    <row r="93" spans="2:21">
      <c r="D93" s="263"/>
      <c r="E93" s="263"/>
      <c r="F93" s="263"/>
      <c r="G93" s="263"/>
      <c r="I93" s="39"/>
    </row>
    <row r="99" spans="2:11">
      <c r="H99" s="107"/>
      <c r="I99" s="107"/>
      <c r="J99" s="107"/>
      <c r="K99" s="108"/>
    </row>
    <row r="100" spans="2:11">
      <c r="H100" s="17"/>
      <c r="I100" s="17"/>
      <c r="J100" s="17"/>
      <c r="K100" s="17"/>
    </row>
    <row r="101" spans="2:11">
      <c r="H101" s="17"/>
      <c r="I101" s="17"/>
      <c r="J101" s="17"/>
      <c r="K101" s="17"/>
    </row>
    <row r="102" spans="2:11" ht="14.15">
      <c r="B102" s="59"/>
      <c r="C102" s="59"/>
      <c r="D102" s="59"/>
      <c r="E102" s="59"/>
      <c r="F102" s="59"/>
      <c r="G102" s="59"/>
      <c r="I102" s="32"/>
      <c r="J102" s="17"/>
      <c r="K102" s="17"/>
    </row>
    <row r="103" spans="2:11">
      <c r="B103" s="261"/>
      <c r="C103" s="261"/>
      <c r="D103" s="261"/>
      <c r="E103" s="56"/>
      <c r="F103" s="56"/>
      <c r="G103" s="17"/>
      <c r="H103" s="17"/>
      <c r="I103" s="17"/>
      <c r="J103" s="109"/>
      <c r="K103" s="110"/>
    </row>
    <row r="104" spans="2:11">
      <c r="B104" s="47"/>
      <c r="C104" s="47"/>
      <c r="D104" s="47"/>
      <c r="E104" s="47"/>
      <c r="F104" s="47"/>
      <c r="G104" s="107"/>
      <c r="H104" s="17"/>
      <c r="I104" s="17"/>
      <c r="J104" s="48"/>
      <c r="K104" s="17"/>
    </row>
    <row r="105" spans="2:11">
      <c r="B105" s="111"/>
      <c r="C105" s="36"/>
      <c r="D105" s="47"/>
      <c r="E105" s="107"/>
      <c r="F105" s="107"/>
      <c r="G105" s="107"/>
      <c r="H105" s="17"/>
      <c r="I105" s="17"/>
      <c r="J105" s="17"/>
      <c r="K105" s="17"/>
    </row>
    <row r="106" spans="2:11">
      <c r="I106" s="39"/>
    </row>
    <row r="107" spans="2:11">
      <c r="H107" s="53"/>
      <c r="I107" s="39"/>
      <c r="J107" s="112"/>
      <c r="K107" s="32"/>
    </row>
    <row r="108" spans="2:11">
      <c r="H108" s="47"/>
      <c r="I108" s="47"/>
      <c r="J108" s="47"/>
      <c r="K108" s="47"/>
    </row>
    <row r="109" spans="2:11">
      <c r="H109" s="36"/>
      <c r="I109" s="111"/>
      <c r="J109" s="36"/>
      <c r="K109" s="36"/>
    </row>
    <row r="110" spans="2:11">
      <c r="H110" s="66"/>
      <c r="I110" s="66"/>
      <c r="J110" s="66"/>
      <c r="K110" s="106"/>
    </row>
  </sheetData>
  <sheetProtection algorithmName="SHA-512" hashValue="g1yVWVIUvFy/UmEmU+3QGoHgRrRBtclGwr7aDRUaGN5BPkBiejXcRX+nULSiv6BiBnCPnKz4Selx2XM/6+iUAQ==" saltValue="EotvLZV6QaamBB2XF0yXCA==" spinCount="100000" sheet="1" objects="1" scenarios="1" selectLockedCells="1" selectUnlockedCells="1"/>
  <mergeCells count="129">
    <mergeCell ref="D93:G93"/>
    <mergeCell ref="B103:D103"/>
    <mergeCell ref="C80:F80"/>
    <mergeCell ref="D87:I87"/>
    <mergeCell ref="D88:I88"/>
    <mergeCell ref="D89:G89"/>
    <mergeCell ref="D91:I91"/>
    <mergeCell ref="D92:I92"/>
    <mergeCell ref="B66:K66"/>
    <mergeCell ref="B67:K67"/>
    <mergeCell ref="C68:D68"/>
    <mergeCell ref="G68:I68"/>
    <mergeCell ref="B72:D72"/>
    <mergeCell ref="C73:D73"/>
    <mergeCell ref="G73:I73"/>
    <mergeCell ref="M59:U59"/>
    <mergeCell ref="M60:U60"/>
    <mergeCell ref="M61:U61"/>
    <mergeCell ref="M62:U62"/>
    <mergeCell ref="M63:U63"/>
    <mergeCell ref="B65:K65"/>
    <mergeCell ref="C56:D56"/>
    <mergeCell ref="H56:K56"/>
    <mergeCell ref="M56:U56"/>
    <mergeCell ref="C57:D57"/>
    <mergeCell ref="M57:U57"/>
    <mergeCell ref="H58:I58"/>
    <mergeCell ref="M58:U58"/>
    <mergeCell ref="C54:D54"/>
    <mergeCell ref="H54:K54"/>
    <mergeCell ref="M54:U54"/>
    <mergeCell ref="C55:D55"/>
    <mergeCell ref="H55:K55"/>
    <mergeCell ref="M55:U55"/>
    <mergeCell ref="C51:D51"/>
    <mergeCell ref="I51:J51"/>
    <mergeCell ref="M51:U51"/>
    <mergeCell ref="C52:D52"/>
    <mergeCell ref="M52:U52"/>
    <mergeCell ref="C53:D53"/>
    <mergeCell ref="M53:U53"/>
    <mergeCell ref="H52:K53"/>
    <mergeCell ref="C49:D49"/>
    <mergeCell ref="H49:I49"/>
    <mergeCell ref="M49:U49"/>
    <mergeCell ref="C50:D50"/>
    <mergeCell ref="I50:J50"/>
    <mergeCell ref="M50:U50"/>
    <mergeCell ref="C47:D47"/>
    <mergeCell ref="H47:K47"/>
    <mergeCell ref="M47:U47"/>
    <mergeCell ref="C48:D48"/>
    <mergeCell ref="I48:J48"/>
    <mergeCell ref="M48:U48"/>
    <mergeCell ref="C45:D45"/>
    <mergeCell ref="H45:K45"/>
    <mergeCell ref="M45:U45"/>
    <mergeCell ref="C46:D46"/>
    <mergeCell ref="H46:K46"/>
    <mergeCell ref="M46:U46"/>
    <mergeCell ref="M42:U42"/>
    <mergeCell ref="C43:D43"/>
    <mergeCell ref="M43:U43"/>
    <mergeCell ref="C44:D44"/>
    <mergeCell ref="H44:K44"/>
    <mergeCell ref="M44:U44"/>
    <mergeCell ref="C40:D40"/>
    <mergeCell ref="I40:J40"/>
    <mergeCell ref="C41:D41"/>
    <mergeCell ref="I41:J41"/>
    <mergeCell ref="C42:D42"/>
    <mergeCell ref="C38:D38"/>
    <mergeCell ref="I38:J38"/>
    <mergeCell ref="C39:D39"/>
    <mergeCell ref="H39:I39"/>
    <mergeCell ref="H42:K43"/>
    <mergeCell ref="C35:D35"/>
    <mergeCell ref="C36:D36"/>
    <mergeCell ref="C37:D37"/>
    <mergeCell ref="C32:D32"/>
    <mergeCell ref="I32:J32"/>
    <mergeCell ref="C33:D33"/>
    <mergeCell ref="I33:J33"/>
    <mergeCell ref="C34:D34"/>
    <mergeCell ref="H34:K35"/>
    <mergeCell ref="C30:D30"/>
    <mergeCell ref="I30:J30"/>
    <mergeCell ref="C31:D31"/>
    <mergeCell ref="H31:I31"/>
    <mergeCell ref="B25:C25"/>
    <mergeCell ref="I25:J25"/>
    <mergeCell ref="I26:J26"/>
    <mergeCell ref="C27:D27"/>
    <mergeCell ref="C28:D28"/>
    <mergeCell ref="H27:K28"/>
    <mergeCell ref="B21:C21"/>
    <mergeCell ref="H21:K21"/>
    <mergeCell ref="H22:K22"/>
    <mergeCell ref="B23:C23"/>
    <mergeCell ref="H24:I24"/>
    <mergeCell ref="D16:K16"/>
    <mergeCell ref="B17:E17"/>
    <mergeCell ref="H17:K17"/>
    <mergeCell ref="C29:D29"/>
    <mergeCell ref="H29:K29"/>
    <mergeCell ref="M39:O39"/>
    <mergeCell ref="M40:O40"/>
    <mergeCell ref="B10:G10"/>
    <mergeCell ref="M10:Q10"/>
    <mergeCell ref="B11:C11"/>
    <mergeCell ref="M11:N11"/>
    <mergeCell ref="B12:K12"/>
    <mergeCell ref="M12:U12"/>
    <mergeCell ref="I4:K5"/>
    <mergeCell ref="Q5:U6"/>
    <mergeCell ref="B7:C7"/>
    <mergeCell ref="M7:N7"/>
    <mergeCell ref="B8:G8"/>
    <mergeCell ref="M8:Q8"/>
    <mergeCell ref="M17:P17"/>
    <mergeCell ref="R17:U17"/>
    <mergeCell ref="B19:D19"/>
    <mergeCell ref="B13:K13"/>
    <mergeCell ref="M13:U13"/>
    <mergeCell ref="B14:K14"/>
    <mergeCell ref="M14:U14"/>
    <mergeCell ref="B15:K15"/>
    <mergeCell ref="M15:U15"/>
    <mergeCell ref="H19:K20"/>
  </mergeCells>
  <conditionalFormatting sqref="J31">
    <cfRule type="cellIs" dxfId="3" priority="3" operator="lessThan">
      <formula>$D$21</formula>
    </cfRule>
    <cfRule type="cellIs" dxfId="2" priority="4" operator="greaterThan">
      <formula>$D$21</formula>
    </cfRule>
  </conditionalFormatting>
  <conditionalFormatting sqref="J58">
    <cfRule type="cellIs" dxfId="1" priority="1" operator="lessThan">
      <formula>$D$21</formula>
    </cfRule>
    <cfRule type="cellIs" dxfId="0" priority="2" operator="greaterThan">
      <formula>$D$21</formula>
    </cfRule>
  </conditionalFormatting>
  <printOptions horizontalCentered="1"/>
  <pageMargins left="0.43307086614173229" right="0.43307086614173229" top="0.74803149606299213" bottom="0.74803149606299213" header="0.31496062992125984" footer="0.31496062992125984"/>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LASKENTAOHJELMA</vt:lpstr>
      <vt:lpstr>ESIMERKKI</vt:lpstr>
      <vt:lpstr>ESIMERKKI!Tulostusalue</vt:lpstr>
      <vt:lpstr>LASKENTAOHJELMA!Tulostusalue</vt:lpstr>
    </vt:vector>
  </TitlesOfParts>
  <Company>Yritystulkki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YT14 Investoinnin kannattavuuslaskentaohjelma</dc:title>
  <dc:creator>Yritystulkki</dc:creator>
  <cp:lastModifiedBy>Yritystulkki</cp:lastModifiedBy>
  <cp:lastPrinted>2024-03-20T13:04:00Z</cp:lastPrinted>
  <dcterms:created xsi:type="dcterms:W3CDTF">2006-12-22T12:34:17Z</dcterms:created>
  <dcterms:modified xsi:type="dcterms:W3CDTF">2024-03-20T13:04:19Z</dcterms:modified>
</cp:coreProperties>
</file>